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010" activeTab="3"/>
  </bookViews>
  <sheets>
    <sheet name="Kalendarz" sheetId="1" r:id="rId1"/>
    <sheet name="B21" sheetId="2" r:id="rId2"/>
    <sheet name="B22" sheetId="3" r:id="rId3"/>
    <sheet name="B23" sheetId="4" r:id="rId4"/>
    <sheet name="B24" sheetId="5" r:id="rId5"/>
    <sheet name="C21" sheetId="6" r:id="rId6"/>
    <sheet name="C22a" sheetId="7" r:id="rId7"/>
    <sheet name="C22b" sheetId="8" r:id="rId8"/>
    <sheet name="C23" sheetId="9" r:id="rId9"/>
    <sheet name="C24" sheetId="10" r:id="rId10"/>
    <sheet name="Opłaty za przekroczenie mocy" sheetId="11" r:id="rId11"/>
  </sheets>
  <definedNames/>
  <calcPr fullCalcOnLoad="1"/>
</workbook>
</file>

<file path=xl/comments11.xml><?xml version="1.0" encoding="utf-8"?>
<comments xmlns="http://schemas.openxmlformats.org/spreadsheetml/2006/main">
  <authors>
    <author>WORKGROUP</author>
  </authors>
  <commentList>
    <comment ref="D100" authorId="0">
      <text>
        <r>
          <rPr>
            <b/>
            <sz val="8"/>
            <rFont val="Tahoma"/>
            <family val="2"/>
          </rPr>
          <t>WORKGROUP:</t>
        </r>
        <r>
          <rPr>
            <sz val="8"/>
            <rFont val="Tahoma"/>
            <family val="2"/>
          </rPr>
          <t xml:space="preserve">
OPŁATY SĄ LICZONE PRAWIDŁOWO GDY WPROWADZI SIĘ DANE W TABELI WYŻEJ</t>
        </r>
      </text>
    </comment>
    <comment ref="E100" authorId="0">
      <text>
        <r>
          <rPr>
            <b/>
            <sz val="8"/>
            <rFont val="Tahoma"/>
            <family val="2"/>
          </rPr>
          <t>WORKGROUP:</t>
        </r>
        <r>
          <rPr>
            <sz val="8"/>
            <rFont val="Tahoma"/>
            <family val="2"/>
          </rPr>
          <t xml:space="preserve">
OPŁATY SĄ LICZONE PRAWIDŁOWO GDY WPROWADZI SIĘ DANE W TABELI WYŻEJ</t>
        </r>
      </text>
    </comment>
    <comment ref="B101" authorId="0">
      <text>
        <r>
          <rPr>
            <b/>
            <sz val="8"/>
            <rFont val="Tahoma"/>
            <family val="2"/>
          </rPr>
          <t>WORKGROUP:</t>
        </r>
        <r>
          <rPr>
            <sz val="8"/>
            <rFont val="Tahoma"/>
            <family val="2"/>
          </rPr>
          <t xml:space="preserve">
Sugerowana moc umowna (maksymalna z pomiarów)</t>
        </r>
      </text>
    </comment>
  </commentList>
</comments>
</file>

<file path=xl/sharedStrings.xml><?xml version="1.0" encoding="utf-8"?>
<sst xmlns="http://schemas.openxmlformats.org/spreadsheetml/2006/main" count="1952" uniqueCount="172">
  <si>
    <t>poniedziałek</t>
  </si>
  <si>
    <t>wtorek</t>
  </si>
  <si>
    <t>środa</t>
  </si>
  <si>
    <t>czwartek</t>
  </si>
  <si>
    <t>piątek</t>
  </si>
  <si>
    <t>sobota</t>
  </si>
  <si>
    <t>niedziela</t>
  </si>
  <si>
    <t>godzina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</si>
  <si>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</si>
  <si>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</si>
  <si>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</si>
  <si>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</si>
  <si>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</si>
  <si>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</si>
  <si>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</si>
  <si>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</si>
  <si>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</si>
  <si>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</si>
  <si>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</si>
  <si>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</si>
  <si>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</si>
  <si>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</si>
  <si>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</si>
  <si>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</si>
  <si>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</si>
  <si>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</si>
  <si>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</si>
  <si>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</si>
  <si>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</si>
  <si>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</si>
  <si>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</si>
  <si>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</si>
  <si>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1.04-31.05 oraz 1.08-31.09</t>
  </si>
  <si>
    <t>1.06-31.07</t>
  </si>
  <si>
    <t>Styczeń</t>
  </si>
  <si>
    <t>Po</t>
  </si>
  <si>
    <t>Wt</t>
  </si>
  <si>
    <t>Śr</t>
  </si>
  <si>
    <t>Cz</t>
  </si>
  <si>
    <t>Pi</t>
  </si>
  <si>
    <t>So</t>
  </si>
  <si>
    <t>Ni</t>
  </si>
  <si>
    <t>Liczba dni</t>
  </si>
  <si>
    <t>Lipiec</t>
  </si>
  <si>
    <t>szczyt przedpołudniowy</t>
  </si>
  <si>
    <t xml:space="preserve">szczyt popołudniowy </t>
  </si>
  <si>
    <t xml:space="preserve">godziny doliny obciążenia </t>
  </si>
  <si>
    <t>pozostałe godziny doby</t>
  </si>
  <si>
    <t>1.01-31.03 oraz 1.10-31.12 oraz wszystkie soboty i niedziele</t>
  </si>
  <si>
    <t>Luty</t>
  </si>
  <si>
    <t>Sierpień</t>
  </si>
  <si>
    <t>Marzec</t>
  </si>
  <si>
    <t>Maj</t>
  </si>
  <si>
    <t>Czerwiec</t>
  </si>
  <si>
    <t>Siepień</t>
  </si>
  <si>
    <t>Wrzesień</t>
  </si>
  <si>
    <t>Październik</t>
  </si>
  <si>
    <t>Listopad</t>
  </si>
  <si>
    <t>Grudzień</t>
  </si>
  <si>
    <t>Rok</t>
  </si>
  <si>
    <t>abonament, zł/m-c</t>
  </si>
  <si>
    <t>Kwiecień</t>
  </si>
  <si>
    <t>Legenda</t>
  </si>
  <si>
    <t>Poniedziałek</t>
  </si>
  <si>
    <t>Wtorek</t>
  </si>
  <si>
    <t>Środa</t>
  </si>
  <si>
    <t>Czwartek</t>
  </si>
  <si>
    <t>Piątek</t>
  </si>
  <si>
    <t>Sobota</t>
  </si>
  <si>
    <t>Niedziela</t>
  </si>
  <si>
    <t>Liczba świąt</t>
  </si>
  <si>
    <t>składnik stały opłaty sieciowej, zł/MW/m-c</t>
  </si>
  <si>
    <t>stawka opłaty przejściowej zł/kW/m-c</t>
  </si>
  <si>
    <t>składnik zmienny stawki sieciowej,  zł/MWh</t>
  </si>
  <si>
    <t xml:space="preserve">składnik zmienny stawki sieciowej,  zł/MWh </t>
  </si>
  <si>
    <t>opłata za usługę dystybucji, w tym:</t>
  </si>
  <si>
    <t>zużycie - szczyt przedpołudniowy</t>
  </si>
  <si>
    <t>zużycie - szczyt popołudniowy</t>
  </si>
  <si>
    <t xml:space="preserve">zużycie - godziny doliny obciążenia </t>
  </si>
  <si>
    <t>zużycie - pozostałe godziny</t>
  </si>
  <si>
    <t>cena- szczyt przedpołudniowy</t>
  </si>
  <si>
    <t>cena - szczyt popołudniowy</t>
  </si>
  <si>
    <t>cena  - pozostałe godziny</t>
  </si>
  <si>
    <t xml:space="preserve">cena - godziny doliny obciążenia </t>
  </si>
  <si>
    <t>Stawka opłat</t>
  </si>
  <si>
    <t>zużycie w kW, w tym:</t>
  </si>
  <si>
    <t>cena energii w zł, w tym:</t>
  </si>
  <si>
    <t>Stawka opłat, zł/MWh</t>
  </si>
  <si>
    <t>Cena łącznie (energia+dystrybucja)</t>
  </si>
  <si>
    <t>1.10-31.03</t>
  </si>
  <si>
    <t>1.04-30.09</t>
  </si>
  <si>
    <t>strefa szczytowa</t>
  </si>
  <si>
    <t>strefa pozaszczytowa</t>
  </si>
  <si>
    <t>styczeń, luty, listopad, grudzień</t>
  </si>
  <si>
    <t>marzec, październik</t>
  </si>
  <si>
    <t>kwiecień, wrzesień</t>
  </si>
  <si>
    <t>maj, czerwiec, lipiec, sierpień</t>
  </si>
  <si>
    <t xml:space="preserve">Sobota </t>
  </si>
  <si>
    <t>zużycie - strefa szczytowa</t>
  </si>
  <si>
    <t>zużycie - strefa pozaszczytowa</t>
  </si>
  <si>
    <t>cena - strefa szczytowa</t>
  </si>
  <si>
    <t xml:space="preserve">cena  - strefa pozaszczytowa </t>
  </si>
  <si>
    <t>strefa całodobowa</t>
  </si>
  <si>
    <t>cena- strefa całodobowa</t>
  </si>
  <si>
    <t>cena energii - strefa całodobowa</t>
  </si>
  <si>
    <t>zużycie w kW - strefa całodobowa</t>
  </si>
  <si>
    <t>zużycie energii</t>
  </si>
  <si>
    <t>zużycie energii w kWh, w tym:</t>
  </si>
  <si>
    <t>cena energii, w tym:</t>
  </si>
  <si>
    <t>moc umowna</t>
  </si>
  <si>
    <t>stawka jakościowa</t>
  </si>
  <si>
    <t>stawka jakościowa, zł/MWh</t>
  </si>
  <si>
    <t>Strefa nocna</t>
  </si>
  <si>
    <t>strefa dzienna</t>
  </si>
  <si>
    <t>zużycie - strefa dzienna</t>
  </si>
  <si>
    <t>zużycie - strefa nocna</t>
  </si>
  <si>
    <t>cena - strefa dzienna</t>
  </si>
  <si>
    <t>cena - strefa nocna</t>
  </si>
  <si>
    <t>wtorki styczeń</t>
  </si>
  <si>
    <t>taryfa B21</t>
  </si>
  <si>
    <t>taryfa B22</t>
  </si>
  <si>
    <t>strefa</t>
  </si>
  <si>
    <t>zużycie energii, kWh</t>
  </si>
  <si>
    <t>dzień</t>
  </si>
  <si>
    <t>taryfa B23</t>
  </si>
  <si>
    <t>taryfa B24</t>
  </si>
  <si>
    <t>taryfa C21</t>
  </si>
  <si>
    <t>taryfa C22a</t>
  </si>
  <si>
    <t>taryfa C22b</t>
  </si>
  <si>
    <t>taryfa C23</t>
  </si>
  <si>
    <t>taryfa C24</t>
  </si>
  <si>
    <t>moc 15-min, kW</t>
  </si>
  <si>
    <t>opłata dystrybucyjna stała + przejściowa</t>
  </si>
  <si>
    <t>max moc godzinowa, kW</t>
  </si>
  <si>
    <t>max 10 mocy</t>
  </si>
  <si>
    <t>max 10 przekroczeń</t>
  </si>
  <si>
    <t>moc umowna, kW</t>
  </si>
  <si>
    <t>n</t>
  </si>
  <si>
    <t>zużycie w szczycie przedpołudniowym</t>
  </si>
  <si>
    <t>zużycie w szczycie popołudniowym</t>
  </si>
  <si>
    <t xml:space="preserve">zużycie w godzinach doliny obciążenia </t>
  </si>
  <si>
    <t>cena energii w szczycie przedpołudniowym</t>
  </si>
  <si>
    <t>cena energii w szczycie popołudniowym</t>
  </si>
  <si>
    <t xml:space="preserve">cena  energii w godzinach doliny obciążenia </t>
  </si>
  <si>
    <t>cena energii w pozostałych godzinach doby</t>
  </si>
  <si>
    <t>opłata za pobraną energię, w tym:</t>
  </si>
  <si>
    <t>zużycie energii, w tym:</t>
  </si>
  <si>
    <t>abonament</t>
  </si>
  <si>
    <t>opłata przejściowa</t>
  </si>
  <si>
    <t>opłata sieciowa stała (za moc umowną)</t>
  </si>
  <si>
    <t>opłata jakościowa</t>
  </si>
  <si>
    <t xml:space="preserve">opłata sieciowa zmienna - szczyt przedpołudniowy </t>
  </si>
  <si>
    <t xml:space="preserve">opłata sieciowa zmienna - szczyt popołudniowy </t>
  </si>
  <si>
    <t>opłata sieciowa zmienna - godziny doliny obciążenia</t>
  </si>
  <si>
    <t>opłata sieciowa zmienna -pozostałe godziny doby</t>
  </si>
  <si>
    <t>Zestawienie procentowe w ujęciu rocznym</t>
  </si>
  <si>
    <t>zużycie w strefie dziennej</t>
  </si>
  <si>
    <t>zużycie w strefie nocnej</t>
  </si>
  <si>
    <t>cena energii w strefie dziennej</t>
  </si>
  <si>
    <t>cena energii w strefie nocnej</t>
  </si>
  <si>
    <t>opłata sieciowa zmienna - strefa dzienna</t>
  </si>
  <si>
    <t>opłata sieciowa zmienna - strefa nocna</t>
  </si>
  <si>
    <t>zużycie w strefie szczytowej</t>
  </si>
  <si>
    <t>zużycie w strefie pozaszczytowej</t>
  </si>
  <si>
    <t>cena energii - strefa szczytowa</t>
  </si>
  <si>
    <t>cena energii - strefa pozaszczytowa</t>
  </si>
  <si>
    <t xml:space="preserve">opłata sieciowa zmienna - strefa szczytowa </t>
  </si>
  <si>
    <t xml:space="preserve">opłata sieciowa zmienna - strefa pozaszczytowa </t>
  </si>
  <si>
    <t xml:space="preserve">opłata sieciowa zmienna - strefa całodobowa </t>
  </si>
  <si>
    <t>zużycie w pozostałych godzinach doby</t>
  </si>
  <si>
    <t>opłata z tytułu przekroczenia mocy umownej (wariant B)</t>
  </si>
  <si>
    <t>opłata z tytułu przekroczenia mocy umownej (wariant A)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</si>
</sst>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34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10"/>
      <name val="Arial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7"/>
      <name val="Calibri"/>
      <family val="2"/>
    </font>
    <font>
      <sz val="11"/>
      <color indexed="8"/>
      <name val="Symath"/>
      <family val="0"/>
    </font>
    <font>
      <sz val="5"/>
      <color indexed="8"/>
      <name val="Symath"/>
      <family val="0"/>
    </font>
    <font>
      <b/>
      <sz val="9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24" borderId="10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right" vertical="top" wrapText="1"/>
    </xf>
    <xf numFmtId="0" fontId="4" fillId="24" borderId="12" xfId="0" applyFont="1" applyFill="1" applyBorder="1" applyAlignment="1">
      <alignment horizontal="right" vertical="top" wrapText="1"/>
    </xf>
    <xf numFmtId="0" fontId="3" fillId="24" borderId="10" xfId="0" applyFont="1" applyFill="1" applyBorder="1" applyAlignment="1">
      <alignment horizontal="right" vertical="top" wrapText="1"/>
    </xf>
    <xf numFmtId="0" fontId="0" fillId="24" borderId="11" xfId="0" applyFill="1" applyBorder="1" applyAlignment="1">
      <alignment/>
    </xf>
    <xf numFmtId="0" fontId="4" fillId="24" borderId="11" xfId="0" applyFont="1" applyFill="1" applyBorder="1" applyAlignment="1">
      <alignment horizontal="right" vertical="top" wrapText="1"/>
    </xf>
    <xf numFmtId="0" fontId="0" fillId="24" borderId="10" xfId="0" applyFill="1" applyBorder="1" applyAlignment="1">
      <alignment/>
    </xf>
    <xf numFmtId="0" fontId="5" fillId="22" borderId="0" xfId="0" applyFont="1" applyFill="1" applyAlignment="1">
      <alignment/>
    </xf>
    <xf numFmtId="0" fontId="3" fillId="24" borderId="0" xfId="0" applyFont="1" applyFill="1" applyBorder="1" applyAlignment="1">
      <alignment horizontal="right" vertical="top" wrapText="1"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14" xfId="0" applyBorder="1" applyAlignment="1">
      <alignment/>
    </xf>
    <xf numFmtId="0" fontId="0" fillId="24" borderId="15" xfId="0" applyFill="1" applyBorder="1" applyAlignment="1">
      <alignment/>
    </xf>
    <xf numFmtId="2" fontId="0" fillId="0" borderId="0" xfId="0" applyNumberFormat="1" applyAlignment="1">
      <alignment/>
    </xf>
    <xf numFmtId="0" fontId="0" fillId="22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164" fontId="5" fillId="0" borderId="0" xfId="0" applyNumberFormat="1" applyFont="1" applyFill="1" applyAlignment="1">
      <alignment/>
    </xf>
    <xf numFmtId="2" fontId="5" fillId="0" borderId="16" xfId="0" applyNumberFormat="1" applyFon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3" borderId="16" xfId="0" applyNumberFormat="1" applyFill="1" applyBorder="1" applyAlignment="1">
      <alignment/>
    </xf>
    <xf numFmtId="2" fontId="0" fillId="9" borderId="16" xfId="0" applyNumberFormat="1" applyFill="1" applyBorder="1" applyAlignment="1">
      <alignment/>
    </xf>
    <xf numFmtId="2" fontId="0" fillId="22" borderId="16" xfId="0" applyNumberFormat="1" applyFill="1" applyBorder="1" applyAlignment="1">
      <alignment/>
    </xf>
    <xf numFmtId="2" fontId="5" fillId="22" borderId="16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3" borderId="17" xfId="0" applyNumberFormat="1" applyFill="1" applyBorder="1" applyAlignment="1">
      <alignment/>
    </xf>
    <xf numFmtId="2" fontId="0" fillId="3" borderId="18" xfId="0" applyNumberFormat="1" applyFill="1" applyBorder="1" applyAlignment="1">
      <alignment/>
    </xf>
    <xf numFmtId="2" fontId="0" fillId="9" borderId="17" xfId="0" applyNumberFormat="1" applyFill="1" applyBorder="1" applyAlignment="1">
      <alignment/>
    </xf>
    <xf numFmtId="2" fontId="0" fillId="9" borderId="18" xfId="0" applyNumberFormat="1" applyFill="1" applyBorder="1" applyAlignment="1">
      <alignment/>
    </xf>
    <xf numFmtId="2" fontId="0" fillId="22" borderId="17" xfId="0" applyNumberFormat="1" applyFill="1" applyBorder="1" applyAlignment="1">
      <alignment/>
    </xf>
    <xf numFmtId="2" fontId="0" fillId="22" borderId="18" xfId="0" applyNumberFormat="1" applyFill="1" applyBorder="1" applyAlignment="1">
      <alignment/>
    </xf>
    <xf numFmtId="2" fontId="5" fillId="22" borderId="17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2" fontId="0" fillId="22" borderId="19" xfId="0" applyNumberFormat="1" applyFill="1" applyBorder="1" applyAlignment="1">
      <alignment/>
    </xf>
    <xf numFmtId="2" fontId="0" fillId="22" borderId="20" xfId="0" applyNumberFormat="1" applyFill="1" applyBorder="1" applyAlignment="1">
      <alignment/>
    </xf>
    <xf numFmtId="2" fontId="0" fillId="22" borderId="21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7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7" fillId="0" borderId="22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2" fontId="6" fillId="0" borderId="22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0" fillId="0" borderId="20" xfId="0" applyNumberFormat="1" applyBorder="1" applyAlignment="1">
      <alignment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Alignment="1">
      <alignment/>
    </xf>
    <xf numFmtId="2" fontId="0" fillId="0" borderId="18" xfId="0" applyNumberFormat="1" applyBorder="1" applyAlignment="1">
      <alignment/>
    </xf>
    <xf numFmtId="2" fontId="0" fillId="0" borderId="21" xfId="0" applyNumberFormat="1" applyBorder="1" applyAlignment="1">
      <alignment/>
    </xf>
    <xf numFmtId="1" fontId="0" fillId="0" borderId="0" xfId="0" applyNumberFormat="1" applyAlignment="1">
      <alignment/>
    </xf>
    <xf numFmtId="1" fontId="5" fillId="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9" borderId="0" xfId="0" applyFont="1" applyFill="1" applyAlignment="1">
      <alignment/>
    </xf>
    <xf numFmtId="0" fontId="0" fillId="0" borderId="0" xfId="0" applyFill="1" applyBorder="1" applyAlignment="1">
      <alignment/>
    </xf>
    <xf numFmtId="1" fontId="0" fillId="22" borderId="16" xfId="0" applyNumberFormat="1" applyFill="1" applyBorder="1" applyAlignment="1">
      <alignment/>
    </xf>
    <xf numFmtId="1" fontId="0" fillId="3" borderId="16" xfId="0" applyNumberFormat="1" applyFill="1" applyBorder="1" applyAlignment="1">
      <alignment/>
    </xf>
    <xf numFmtId="1" fontId="0" fillId="9" borderId="16" xfId="0" applyNumberFormat="1" applyFill="1" applyBorder="1" applyAlignment="1">
      <alignment/>
    </xf>
    <xf numFmtId="1" fontId="0" fillId="22" borderId="20" xfId="0" applyNumberFormat="1" applyFill="1" applyBorder="1" applyAlignment="1">
      <alignment/>
    </xf>
    <xf numFmtId="1" fontId="0" fillId="3" borderId="0" xfId="0" applyNumberFormat="1" applyFill="1" applyAlignment="1">
      <alignment/>
    </xf>
    <xf numFmtId="1" fontId="0" fillId="9" borderId="0" xfId="0" applyNumberFormat="1" applyFill="1" applyAlignment="1">
      <alignment/>
    </xf>
    <xf numFmtId="1" fontId="0" fillId="22" borderId="0" xfId="0" applyNumberFormat="1" applyFill="1" applyAlignment="1">
      <alignment/>
    </xf>
    <xf numFmtId="2" fontId="0" fillId="24" borderId="16" xfId="0" applyNumberFormat="1" applyFill="1" applyBorder="1" applyAlignment="1">
      <alignment/>
    </xf>
    <xf numFmtId="2" fontId="0" fillId="24" borderId="20" xfId="0" applyNumberFormat="1" applyFill="1" applyBorder="1" applyAlignment="1">
      <alignment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2" fontId="0" fillId="0" borderId="20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1" fontId="5" fillId="22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6" fillId="0" borderId="17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5" fillId="22" borderId="17" xfId="0" applyNumberFormat="1" applyFont="1" applyFill="1" applyBorder="1" applyAlignment="1">
      <alignment/>
    </xf>
    <xf numFmtId="164" fontId="5" fillId="22" borderId="16" xfId="0" applyNumberFormat="1" applyFont="1" applyFill="1" applyBorder="1" applyAlignment="1">
      <alignment/>
    </xf>
    <xf numFmtId="164" fontId="6" fillId="22" borderId="18" xfId="0" applyNumberFormat="1" applyFont="1" applyFill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22" borderId="17" xfId="0" applyNumberFormat="1" applyFill="1" applyBorder="1" applyAlignment="1">
      <alignment/>
    </xf>
    <xf numFmtId="164" fontId="0" fillId="22" borderId="16" xfId="0" applyNumberFormat="1" applyFill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16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6" fillId="0" borderId="18" xfId="0" applyNumberFormat="1" applyFont="1" applyFill="1" applyBorder="1" applyAlignment="1">
      <alignment/>
    </xf>
    <xf numFmtId="164" fontId="0" fillId="9" borderId="17" xfId="0" applyNumberFormat="1" applyFill="1" applyBorder="1" applyAlignment="1">
      <alignment/>
    </xf>
    <xf numFmtId="164" fontId="0" fillId="9" borderId="16" xfId="0" applyNumberFormat="1" applyFill="1" applyBorder="1" applyAlignment="1">
      <alignment/>
    </xf>
    <xf numFmtId="164" fontId="6" fillId="9" borderId="18" xfId="0" applyNumberFormat="1" applyFont="1" applyFill="1" applyBorder="1" applyAlignment="1">
      <alignment/>
    </xf>
    <xf numFmtId="164" fontId="7" fillId="22" borderId="18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2" fontId="10" fillId="24" borderId="16" xfId="0" applyNumberFormat="1" applyFont="1" applyFill="1" applyBorder="1" applyAlignment="1">
      <alignment/>
    </xf>
    <xf numFmtId="2" fontId="10" fillId="24" borderId="20" xfId="0" applyNumberFormat="1" applyFont="1" applyFill="1" applyBorder="1" applyAlignment="1">
      <alignment/>
    </xf>
    <xf numFmtId="2" fontId="10" fillId="0" borderId="16" xfId="0" applyNumberFormat="1" applyFont="1" applyBorder="1" applyAlignment="1">
      <alignment/>
    </xf>
    <xf numFmtId="2" fontId="10" fillId="0" borderId="20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2" fontId="10" fillId="0" borderId="21" xfId="0" applyNumberFormat="1" applyFont="1" applyBorder="1" applyAlignment="1">
      <alignment/>
    </xf>
    <xf numFmtId="164" fontId="0" fillId="3" borderId="17" xfId="0" applyNumberFormat="1" applyFill="1" applyBorder="1" applyAlignment="1">
      <alignment/>
    </xf>
    <xf numFmtId="164" fontId="0" fillId="3" borderId="16" xfId="0" applyNumberFormat="1" applyFill="1" applyBorder="1" applyAlignment="1">
      <alignment/>
    </xf>
    <xf numFmtId="164" fontId="6" fillId="3" borderId="18" xfId="0" applyNumberFormat="1" applyFont="1" applyFill="1" applyBorder="1" applyAlignment="1">
      <alignment/>
    </xf>
    <xf numFmtId="1" fontId="5" fillId="9" borderId="0" xfId="0" applyNumberFormat="1" applyFont="1" applyFill="1" applyAlignment="1">
      <alignment/>
    </xf>
    <xf numFmtId="49" fontId="5" fillId="0" borderId="17" xfId="0" applyNumberFormat="1" applyFont="1" applyBorder="1" applyAlignment="1">
      <alignment/>
    </xf>
    <xf numFmtId="1" fontId="5" fillId="22" borderId="16" xfId="0" applyNumberFormat="1" applyFont="1" applyFill="1" applyBorder="1" applyAlignment="1">
      <alignment/>
    </xf>
    <xf numFmtId="1" fontId="5" fillId="9" borderId="16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/>
    </xf>
    <xf numFmtId="1" fontId="5" fillId="22" borderId="20" xfId="0" applyNumberFormat="1" applyFont="1" applyFill="1" applyBorder="1" applyAlignment="1">
      <alignment/>
    </xf>
    <xf numFmtId="2" fontId="5" fillId="9" borderId="17" xfId="0" applyNumberFormat="1" applyFont="1" applyFill="1" applyBorder="1" applyAlignment="1">
      <alignment/>
    </xf>
    <xf numFmtId="2" fontId="5" fillId="9" borderId="16" xfId="0" applyNumberFormat="1" applyFont="1" applyFill="1" applyBorder="1" applyAlignment="1">
      <alignment/>
    </xf>
    <xf numFmtId="2" fontId="5" fillId="9" borderId="18" xfId="0" applyNumberFormat="1" applyFont="1" applyFill="1" applyBorder="1" applyAlignment="1">
      <alignment/>
    </xf>
    <xf numFmtId="2" fontId="5" fillId="22" borderId="18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5" fillId="9" borderId="17" xfId="0" applyNumberFormat="1" applyFont="1" applyFill="1" applyBorder="1" applyAlignment="1">
      <alignment/>
    </xf>
    <xf numFmtId="164" fontId="5" fillId="9" borderId="16" xfId="0" applyNumberFormat="1" applyFont="1" applyFill="1" applyBorder="1" applyAlignment="1">
      <alignment/>
    </xf>
    <xf numFmtId="2" fontId="0" fillId="0" borderId="17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0" fillId="9" borderId="17" xfId="0" applyNumberFormat="1" applyFont="1" applyFill="1" applyBorder="1" applyAlignment="1">
      <alignment/>
    </xf>
    <xf numFmtId="164" fontId="0" fillId="9" borderId="16" xfId="0" applyNumberFormat="1" applyFont="1" applyFill="1" applyBorder="1" applyAlignment="1">
      <alignment/>
    </xf>
    <xf numFmtId="164" fontId="0" fillId="22" borderId="17" xfId="0" applyNumberFormat="1" applyFont="1" applyFill="1" applyBorder="1" applyAlignment="1">
      <alignment/>
    </xf>
    <xf numFmtId="164" fontId="0" fillId="22" borderId="16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 vertical="top" wrapText="1"/>
    </xf>
    <xf numFmtId="164" fontId="9" fillId="0" borderId="17" xfId="0" applyNumberFormat="1" applyFont="1" applyBorder="1" applyAlignment="1">
      <alignment/>
    </xf>
    <xf numFmtId="20" fontId="0" fillId="0" borderId="0" xfId="0" applyNumberFormat="1" applyAlignment="1">
      <alignment/>
    </xf>
    <xf numFmtId="0" fontId="0" fillId="0" borderId="24" xfId="0" applyBorder="1" applyAlignment="1">
      <alignment/>
    </xf>
    <xf numFmtId="1" fontId="0" fillId="0" borderId="17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0" fillId="0" borderId="23" xfId="0" applyBorder="1" applyAlignment="1">
      <alignment/>
    </xf>
    <xf numFmtId="20" fontId="0" fillId="0" borderId="17" xfId="0" applyNumberFormat="1" applyBorder="1" applyAlignment="1">
      <alignment/>
    </xf>
    <xf numFmtId="2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64" fontId="9" fillId="0" borderId="16" xfId="0" applyNumberFormat="1" applyFont="1" applyBorder="1" applyAlignment="1">
      <alignment/>
    </xf>
    <xf numFmtId="0" fontId="10" fillId="0" borderId="16" xfId="0" applyFont="1" applyBorder="1" applyAlignment="1">
      <alignment/>
    </xf>
    <xf numFmtId="164" fontId="13" fillId="0" borderId="16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4" fontId="5" fillId="0" borderId="20" xfId="0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21" xfId="0" applyNumberFormat="1" applyBorder="1" applyAlignment="1">
      <alignment/>
    </xf>
    <xf numFmtId="2" fontId="5" fillId="24" borderId="16" xfId="0" applyNumberFormat="1" applyFont="1" applyFill="1" applyBorder="1" applyAlignment="1">
      <alignment/>
    </xf>
    <xf numFmtId="2" fontId="5" fillId="24" borderId="20" xfId="0" applyNumberFormat="1" applyFont="1" applyFill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6" fillId="0" borderId="25" xfId="0" applyFont="1" applyBorder="1" applyAlignment="1">
      <alignment/>
    </xf>
    <xf numFmtId="165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5" fontId="7" fillId="0" borderId="0" xfId="0" applyNumberFormat="1" applyFont="1" applyBorder="1" applyAlignment="1">
      <alignment/>
    </xf>
    <xf numFmtId="164" fontId="7" fillId="0" borderId="18" xfId="0" applyNumberFormat="1" applyFont="1" applyFill="1" applyBorder="1" applyAlignment="1">
      <alignment/>
    </xf>
    <xf numFmtId="165" fontId="6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16" fillId="24" borderId="0" xfId="0" applyFont="1" applyFill="1" applyAlignment="1">
      <alignment horizontal="right" vertical="top" wrapText="1"/>
    </xf>
    <xf numFmtId="0" fontId="0" fillId="0" borderId="21" xfId="0" applyBorder="1" applyAlignment="1">
      <alignment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8" borderId="0" xfId="0" applyFont="1" applyFill="1" applyBorder="1" applyAlignment="1">
      <alignment horizontal="center" vertical="top" wrapText="1"/>
    </xf>
    <xf numFmtId="0" fontId="2" fillId="8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5" fillId="22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5" fillId="9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9" borderId="0" xfId="0" applyNumberFormat="1" applyFont="1" applyFill="1" applyAlignment="1">
      <alignment horizontal="center"/>
    </xf>
    <xf numFmtId="0" fontId="5" fillId="22" borderId="0" xfId="0" applyFont="1" applyFill="1" applyAlignment="1">
      <alignment horizontal="center"/>
    </xf>
    <xf numFmtId="0" fontId="0" fillId="0" borderId="29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3.7109375" style="0" customWidth="1"/>
  </cols>
  <sheetData>
    <row r="1" spans="2:48" ht="15">
      <c r="B1" s="203" t="s">
        <v>34</v>
      </c>
      <c r="C1" s="203"/>
      <c r="D1" s="203"/>
      <c r="E1" s="203"/>
      <c r="F1" s="203"/>
      <c r="G1" s="203"/>
      <c r="H1" s="204"/>
      <c r="J1" s="203" t="s">
        <v>49</v>
      </c>
      <c r="K1" s="203"/>
      <c r="L1" s="203"/>
      <c r="M1" s="203"/>
      <c r="N1" s="203"/>
      <c r="O1" s="203"/>
      <c r="P1" s="204"/>
      <c r="R1" s="203" t="s">
        <v>51</v>
      </c>
      <c r="S1" s="203"/>
      <c r="T1" s="203"/>
      <c r="U1" s="203"/>
      <c r="V1" s="203"/>
      <c r="W1" s="203"/>
      <c r="X1" s="204"/>
      <c r="Z1" s="203" t="s">
        <v>61</v>
      </c>
      <c r="AA1" s="203"/>
      <c r="AB1" s="203"/>
      <c r="AC1" s="203"/>
      <c r="AD1" s="203"/>
      <c r="AE1" s="203"/>
      <c r="AF1" s="204"/>
      <c r="AH1" s="203" t="s">
        <v>52</v>
      </c>
      <c r="AI1" s="203"/>
      <c r="AJ1" s="203"/>
      <c r="AK1" s="203"/>
      <c r="AL1" s="203"/>
      <c r="AM1" s="203"/>
      <c r="AN1" s="204"/>
      <c r="AP1" s="203" t="s">
        <v>53</v>
      </c>
      <c r="AQ1" s="203"/>
      <c r="AR1" s="203"/>
      <c r="AS1" s="203"/>
      <c r="AT1" s="203"/>
      <c r="AU1" s="203"/>
      <c r="AV1" s="204"/>
    </row>
    <row r="2" spans="2:48" ht="15.75" thickBot="1">
      <c r="B2" s="2" t="s">
        <v>35</v>
      </c>
      <c r="C2" s="2" t="s">
        <v>36</v>
      </c>
      <c r="D2" s="2" t="s">
        <v>37</v>
      </c>
      <c r="E2" s="2" t="s">
        <v>38</v>
      </c>
      <c r="F2" s="2" t="s">
        <v>39</v>
      </c>
      <c r="G2" s="2" t="s">
        <v>40</v>
      </c>
      <c r="H2" s="3" t="s">
        <v>41</v>
      </c>
      <c r="J2" s="2" t="s">
        <v>35</v>
      </c>
      <c r="K2" s="2" t="s">
        <v>36</v>
      </c>
      <c r="L2" s="2" t="s">
        <v>37</v>
      </c>
      <c r="M2" s="2" t="s">
        <v>38</v>
      </c>
      <c r="N2" s="2" t="s">
        <v>39</v>
      </c>
      <c r="O2" s="2" t="s">
        <v>40</v>
      </c>
      <c r="P2" s="3" t="s">
        <v>41</v>
      </c>
      <c r="R2" s="2" t="s">
        <v>35</v>
      </c>
      <c r="S2" s="2" t="s">
        <v>36</v>
      </c>
      <c r="T2" s="2" t="s">
        <v>37</v>
      </c>
      <c r="U2" s="2" t="s">
        <v>38</v>
      </c>
      <c r="V2" s="2" t="s">
        <v>39</v>
      </c>
      <c r="W2" s="2" t="s">
        <v>40</v>
      </c>
      <c r="X2" s="3" t="s">
        <v>41</v>
      </c>
      <c r="Z2" s="2" t="s">
        <v>35</v>
      </c>
      <c r="AA2" s="2" t="s">
        <v>36</v>
      </c>
      <c r="AB2" s="2" t="s">
        <v>37</v>
      </c>
      <c r="AC2" s="2" t="s">
        <v>38</v>
      </c>
      <c r="AD2" s="2" t="s">
        <v>39</v>
      </c>
      <c r="AE2" s="2" t="s">
        <v>40</v>
      </c>
      <c r="AF2" s="3" t="s">
        <v>41</v>
      </c>
      <c r="AH2" s="2" t="s">
        <v>35</v>
      </c>
      <c r="AI2" s="2" t="s">
        <v>36</v>
      </c>
      <c r="AJ2" s="2" t="s">
        <v>37</v>
      </c>
      <c r="AK2" s="2" t="s">
        <v>38</v>
      </c>
      <c r="AL2" s="2" t="s">
        <v>39</v>
      </c>
      <c r="AM2" s="2" t="s">
        <v>40</v>
      </c>
      <c r="AN2" s="3" t="s">
        <v>41</v>
      </c>
      <c r="AP2" s="2" t="s">
        <v>35</v>
      </c>
      <c r="AQ2" s="2" t="s">
        <v>36</v>
      </c>
      <c r="AR2" s="2" t="s">
        <v>37</v>
      </c>
      <c r="AS2" s="2" t="s">
        <v>38</v>
      </c>
      <c r="AT2" s="2" t="s">
        <v>39</v>
      </c>
      <c r="AU2" s="2" t="s">
        <v>40</v>
      </c>
      <c r="AV2" s="3" t="s">
        <v>41</v>
      </c>
    </row>
    <row r="3" spans="2:48" ht="15">
      <c r="B3" s="4"/>
      <c r="C3" s="4"/>
      <c r="D3" s="4"/>
      <c r="E3" s="4"/>
      <c r="F3" s="4"/>
      <c r="G3" s="4"/>
      <c r="H3" s="5">
        <v>1</v>
      </c>
      <c r="J3" s="4"/>
      <c r="K3" s="4"/>
      <c r="L3" s="4">
        <v>1</v>
      </c>
      <c r="M3" s="4">
        <v>2</v>
      </c>
      <c r="N3" s="4">
        <v>3</v>
      </c>
      <c r="O3" s="11">
        <v>4</v>
      </c>
      <c r="P3" s="5">
        <v>5</v>
      </c>
      <c r="R3" s="4"/>
      <c r="S3" s="4"/>
      <c r="T3" s="4"/>
      <c r="U3" s="4">
        <v>1</v>
      </c>
      <c r="V3" s="4">
        <v>2</v>
      </c>
      <c r="W3" s="4">
        <v>3</v>
      </c>
      <c r="X3" s="5">
        <v>4</v>
      </c>
      <c r="Z3" s="4"/>
      <c r="AA3" s="4"/>
      <c r="AB3" s="4"/>
      <c r="AC3" s="4"/>
      <c r="AD3" s="4"/>
      <c r="AE3" s="4"/>
      <c r="AF3" s="5">
        <v>1</v>
      </c>
      <c r="AH3" s="4"/>
      <c r="AI3" s="195">
        <v>1</v>
      </c>
      <c r="AJ3" s="4">
        <v>2</v>
      </c>
      <c r="AK3" s="195">
        <v>3</v>
      </c>
      <c r="AL3" s="4">
        <v>4</v>
      </c>
      <c r="AM3" s="4">
        <v>5</v>
      </c>
      <c r="AN3" s="5">
        <v>6</v>
      </c>
      <c r="AP3" s="4"/>
      <c r="AQ3" s="4"/>
      <c r="AR3" s="4"/>
      <c r="AS3" s="4"/>
      <c r="AT3" s="4">
        <v>1</v>
      </c>
      <c r="AU3" s="4">
        <v>2</v>
      </c>
      <c r="AV3" s="5">
        <v>3</v>
      </c>
    </row>
    <row r="4" spans="2:48" ht="15">
      <c r="B4" s="4">
        <v>2</v>
      </c>
      <c r="C4" s="4">
        <v>3</v>
      </c>
      <c r="D4" s="4">
        <v>4</v>
      </c>
      <c r="E4" s="4">
        <v>5</v>
      </c>
      <c r="F4" s="195">
        <v>6</v>
      </c>
      <c r="G4" s="4">
        <v>7</v>
      </c>
      <c r="H4" s="5">
        <v>8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11">
        <v>11</v>
      </c>
      <c r="P4" s="5">
        <v>12</v>
      </c>
      <c r="R4" s="4">
        <v>5</v>
      </c>
      <c r="S4" s="4">
        <v>6</v>
      </c>
      <c r="T4" s="4">
        <v>7</v>
      </c>
      <c r="U4" s="4">
        <v>8</v>
      </c>
      <c r="V4" s="4">
        <v>9</v>
      </c>
      <c r="W4" s="4">
        <v>10</v>
      </c>
      <c r="X4" s="5">
        <v>11</v>
      </c>
      <c r="Z4" s="4">
        <v>2</v>
      </c>
      <c r="AA4" s="4">
        <v>3</v>
      </c>
      <c r="AB4" s="4">
        <v>4</v>
      </c>
      <c r="AC4" s="4">
        <v>5</v>
      </c>
      <c r="AD4" s="4">
        <v>6</v>
      </c>
      <c r="AE4" s="4">
        <v>7</v>
      </c>
      <c r="AF4" s="5">
        <v>8</v>
      </c>
      <c r="AH4" s="4">
        <v>7</v>
      </c>
      <c r="AI4" s="4">
        <v>8</v>
      </c>
      <c r="AJ4" s="4">
        <v>9</v>
      </c>
      <c r="AK4" s="4">
        <v>10</v>
      </c>
      <c r="AL4" s="4">
        <v>11</v>
      </c>
      <c r="AM4" s="4">
        <v>12</v>
      </c>
      <c r="AN4" s="5">
        <v>13</v>
      </c>
      <c r="AP4" s="4">
        <v>4</v>
      </c>
      <c r="AQ4" s="4">
        <v>5</v>
      </c>
      <c r="AR4" s="4">
        <v>6</v>
      </c>
      <c r="AS4" s="195">
        <v>7</v>
      </c>
      <c r="AT4" s="4">
        <v>8</v>
      </c>
      <c r="AU4" s="4">
        <v>9</v>
      </c>
      <c r="AV4" s="5">
        <v>10</v>
      </c>
    </row>
    <row r="5" spans="2:48" ht="15">
      <c r="B5" s="4">
        <v>9</v>
      </c>
      <c r="C5" s="4">
        <v>10</v>
      </c>
      <c r="D5" s="4">
        <v>11</v>
      </c>
      <c r="E5" s="4">
        <v>12</v>
      </c>
      <c r="F5" s="4">
        <v>13</v>
      </c>
      <c r="G5" s="4">
        <v>14</v>
      </c>
      <c r="H5" s="5">
        <v>15</v>
      </c>
      <c r="J5" s="4">
        <v>13</v>
      </c>
      <c r="K5" s="4">
        <v>14</v>
      </c>
      <c r="L5" s="4">
        <v>15</v>
      </c>
      <c r="M5" s="4">
        <v>16</v>
      </c>
      <c r="N5" s="4">
        <v>17</v>
      </c>
      <c r="O5" s="11">
        <v>18</v>
      </c>
      <c r="P5" s="5">
        <v>19</v>
      </c>
      <c r="R5" s="4">
        <v>12</v>
      </c>
      <c r="S5" s="4">
        <v>13</v>
      </c>
      <c r="T5" s="4">
        <v>14</v>
      </c>
      <c r="U5" s="4">
        <v>15</v>
      </c>
      <c r="V5" s="4">
        <v>16</v>
      </c>
      <c r="W5" s="4">
        <v>17</v>
      </c>
      <c r="X5" s="5">
        <v>18</v>
      </c>
      <c r="Z5" s="195">
        <v>9</v>
      </c>
      <c r="AA5" s="4">
        <v>10</v>
      </c>
      <c r="AB5" s="4">
        <v>11</v>
      </c>
      <c r="AC5" s="4">
        <v>12</v>
      </c>
      <c r="AD5" s="4">
        <v>13</v>
      </c>
      <c r="AE5" s="4">
        <v>14</v>
      </c>
      <c r="AF5" s="5">
        <v>15</v>
      </c>
      <c r="AH5" s="4">
        <v>14</v>
      </c>
      <c r="AI5" s="4">
        <v>15</v>
      </c>
      <c r="AJ5" s="4">
        <v>16</v>
      </c>
      <c r="AK5" s="4">
        <v>17</v>
      </c>
      <c r="AL5" s="4">
        <v>18</v>
      </c>
      <c r="AM5" s="4">
        <v>19</v>
      </c>
      <c r="AN5" s="5">
        <v>20</v>
      </c>
      <c r="AP5" s="4">
        <v>11</v>
      </c>
      <c r="AQ5" s="4">
        <v>12</v>
      </c>
      <c r="AR5" s="4">
        <v>13</v>
      </c>
      <c r="AS5" s="4">
        <v>14</v>
      </c>
      <c r="AT5" s="4">
        <v>15</v>
      </c>
      <c r="AU5" s="4">
        <v>16</v>
      </c>
      <c r="AV5" s="5">
        <v>17</v>
      </c>
    </row>
    <row r="6" spans="2:48" ht="15">
      <c r="B6" s="4">
        <v>16</v>
      </c>
      <c r="C6" s="4">
        <v>17</v>
      </c>
      <c r="D6" s="4">
        <v>18</v>
      </c>
      <c r="E6" s="4">
        <v>19</v>
      </c>
      <c r="F6" s="4">
        <v>20</v>
      </c>
      <c r="G6" s="4">
        <v>21</v>
      </c>
      <c r="H6" s="5">
        <v>22</v>
      </c>
      <c r="J6" s="4">
        <v>20</v>
      </c>
      <c r="K6" s="4">
        <v>21</v>
      </c>
      <c r="L6" s="4">
        <v>22</v>
      </c>
      <c r="M6" s="4">
        <v>23</v>
      </c>
      <c r="N6" s="4">
        <v>24</v>
      </c>
      <c r="O6" s="11">
        <v>25</v>
      </c>
      <c r="P6" s="5">
        <v>26</v>
      </c>
      <c r="R6" s="4">
        <v>19</v>
      </c>
      <c r="S6" s="4">
        <v>20</v>
      </c>
      <c r="T6" s="4">
        <v>21</v>
      </c>
      <c r="U6" s="4">
        <v>22</v>
      </c>
      <c r="V6" s="4">
        <v>23</v>
      </c>
      <c r="W6" s="4">
        <v>24</v>
      </c>
      <c r="X6" s="5">
        <v>25</v>
      </c>
      <c r="Z6" s="4">
        <v>16</v>
      </c>
      <c r="AA6" s="4">
        <v>17</v>
      </c>
      <c r="AB6" s="4">
        <v>18</v>
      </c>
      <c r="AC6" s="4">
        <v>19</v>
      </c>
      <c r="AD6" s="4">
        <v>20</v>
      </c>
      <c r="AE6" s="4">
        <v>21</v>
      </c>
      <c r="AF6" s="5">
        <v>22</v>
      </c>
      <c r="AH6" s="4">
        <v>21</v>
      </c>
      <c r="AI6" s="4">
        <v>22</v>
      </c>
      <c r="AJ6" s="4">
        <v>23</v>
      </c>
      <c r="AK6" s="4">
        <v>24</v>
      </c>
      <c r="AL6" s="4">
        <v>25</v>
      </c>
      <c r="AM6" s="4">
        <v>26</v>
      </c>
      <c r="AN6" s="5">
        <v>27</v>
      </c>
      <c r="AP6" s="4">
        <v>18</v>
      </c>
      <c r="AQ6" s="4">
        <v>19</v>
      </c>
      <c r="AR6" s="4">
        <v>20</v>
      </c>
      <c r="AS6" s="4">
        <v>21</v>
      </c>
      <c r="AT6" s="4">
        <v>22</v>
      </c>
      <c r="AU6" s="4">
        <v>23</v>
      </c>
      <c r="AV6" s="5">
        <v>24</v>
      </c>
    </row>
    <row r="7" spans="2:48" ht="15.75" thickBot="1">
      <c r="B7" s="4">
        <v>23</v>
      </c>
      <c r="C7" s="4">
        <v>24</v>
      </c>
      <c r="D7" s="4">
        <v>25</v>
      </c>
      <c r="E7" s="4">
        <v>26</v>
      </c>
      <c r="F7" s="4">
        <v>27</v>
      </c>
      <c r="G7" s="4">
        <v>28</v>
      </c>
      <c r="H7" s="5">
        <v>29</v>
      </c>
      <c r="J7" s="4">
        <v>27</v>
      </c>
      <c r="K7" s="4">
        <v>28</v>
      </c>
      <c r="L7" s="4">
        <v>29</v>
      </c>
      <c r="M7" s="4"/>
      <c r="N7" s="4"/>
      <c r="O7" s="11"/>
      <c r="P7" s="13"/>
      <c r="R7" s="6">
        <v>26</v>
      </c>
      <c r="S7" s="6">
        <v>27</v>
      </c>
      <c r="T7" s="6">
        <v>28</v>
      </c>
      <c r="U7" s="6">
        <v>29</v>
      </c>
      <c r="V7" s="6">
        <v>30</v>
      </c>
      <c r="W7" s="6">
        <v>31</v>
      </c>
      <c r="X7" s="7"/>
      <c r="Z7" s="6">
        <v>23</v>
      </c>
      <c r="AA7" s="6">
        <v>24</v>
      </c>
      <c r="AB7" s="6">
        <v>25</v>
      </c>
      <c r="AC7" s="6">
        <v>26</v>
      </c>
      <c r="AD7" s="6">
        <v>27</v>
      </c>
      <c r="AE7" s="6">
        <v>28</v>
      </c>
      <c r="AF7" s="8">
        <v>29</v>
      </c>
      <c r="AH7" s="6">
        <v>28</v>
      </c>
      <c r="AI7" s="6">
        <v>29</v>
      </c>
      <c r="AJ7" s="6">
        <v>30</v>
      </c>
      <c r="AK7" s="6">
        <v>31</v>
      </c>
      <c r="AL7" s="6"/>
      <c r="AM7" s="6"/>
      <c r="AN7" s="8"/>
      <c r="AP7" s="6">
        <v>25</v>
      </c>
      <c r="AQ7" s="6">
        <v>26</v>
      </c>
      <c r="AR7" s="6">
        <v>27</v>
      </c>
      <c r="AS7" s="6">
        <v>28</v>
      </c>
      <c r="AT7" s="6">
        <v>29</v>
      </c>
      <c r="AU7" s="6">
        <v>30</v>
      </c>
      <c r="AV7" s="8"/>
    </row>
    <row r="8" spans="2:16" ht="15.75" thickBot="1">
      <c r="B8" s="6">
        <v>30</v>
      </c>
      <c r="C8" s="6">
        <v>31</v>
      </c>
      <c r="D8" s="6"/>
      <c r="E8" s="6"/>
      <c r="F8" s="6"/>
      <c r="G8" s="9"/>
      <c r="H8" s="7"/>
      <c r="J8" s="6"/>
      <c r="K8" s="6"/>
      <c r="L8" s="6"/>
      <c r="M8" s="6"/>
      <c r="N8" s="6"/>
      <c r="O8" s="6"/>
      <c r="P8" s="15"/>
    </row>
    <row r="9" spans="1:48" ht="15">
      <c r="A9" t="s">
        <v>42</v>
      </c>
      <c r="B9">
        <f>COUNTIF(B3:B8,"&gt;0")</f>
        <v>5</v>
      </c>
      <c r="C9">
        <f aca="true" t="shared" si="0" ref="C9:O9">COUNTIF(C3:C8,"&gt;0")</f>
        <v>5</v>
      </c>
      <c r="D9">
        <f t="shared" si="0"/>
        <v>4</v>
      </c>
      <c r="E9">
        <f t="shared" si="0"/>
        <v>4</v>
      </c>
      <c r="F9">
        <f t="shared" si="0"/>
        <v>4</v>
      </c>
      <c r="G9">
        <f t="shared" si="0"/>
        <v>4</v>
      </c>
      <c r="H9">
        <f t="shared" si="0"/>
        <v>5</v>
      </c>
      <c r="J9">
        <f t="shared" si="0"/>
        <v>4</v>
      </c>
      <c r="K9">
        <f t="shared" si="0"/>
        <v>4</v>
      </c>
      <c r="L9">
        <f t="shared" si="0"/>
        <v>5</v>
      </c>
      <c r="M9">
        <f t="shared" si="0"/>
        <v>4</v>
      </c>
      <c r="N9">
        <f t="shared" si="0"/>
        <v>4</v>
      </c>
      <c r="O9">
        <f t="shared" si="0"/>
        <v>4</v>
      </c>
      <c r="P9">
        <f>COUNTIF(P3:P8,"&gt;0")</f>
        <v>4</v>
      </c>
      <c r="R9">
        <f aca="true" t="shared" si="1" ref="R9:X9">COUNTIF(R3:R8,"&gt;0")</f>
        <v>4</v>
      </c>
      <c r="S9">
        <f t="shared" si="1"/>
        <v>4</v>
      </c>
      <c r="T9">
        <f t="shared" si="1"/>
        <v>4</v>
      </c>
      <c r="U9">
        <f t="shared" si="1"/>
        <v>5</v>
      </c>
      <c r="V9">
        <f t="shared" si="1"/>
        <v>5</v>
      </c>
      <c r="W9">
        <f t="shared" si="1"/>
        <v>5</v>
      </c>
      <c r="X9">
        <f t="shared" si="1"/>
        <v>4</v>
      </c>
      <c r="Z9">
        <f aca="true" t="shared" si="2" ref="Z9:AF9">COUNTIF(Z3:Z8,"&gt;0")</f>
        <v>4</v>
      </c>
      <c r="AA9">
        <f t="shared" si="2"/>
        <v>4</v>
      </c>
      <c r="AB9">
        <f t="shared" si="2"/>
        <v>4</v>
      </c>
      <c r="AC9">
        <f t="shared" si="2"/>
        <v>4</v>
      </c>
      <c r="AD9">
        <f t="shared" si="2"/>
        <v>4</v>
      </c>
      <c r="AE9">
        <f t="shared" si="2"/>
        <v>4</v>
      </c>
      <c r="AF9">
        <f t="shared" si="2"/>
        <v>5</v>
      </c>
      <c r="AH9">
        <f aca="true" t="shared" si="3" ref="AH9:AN9">COUNTIF(AH3:AH8,"&gt;0")</f>
        <v>4</v>
      </c>
      <c r="AI9">
        <f t="shared" si="3"/>
        <v>5</v>
      </c>
      <c r="AJ9">
        <f t="shared" si="3"/>
        <v>5</v>
      </c>
      <c r="AK9">
        <f t="shared" si="3"/>
        <v>5</v>
      </c>
      <c r="AL9">
        <f t="shared" si="3"/>
        <v>4</v>
      </c>
      <c r="AM9">
        <f t="shared" si="3"/>
        <v>4</v>
      </c>
      <c r="AN9">
        <f t="shared" si="3"/>
        <v>4</v>
      </c>
      <c r="AP9">
        <f aca="true" t="shared" si="4" ref="AP9:AV9">COUNTIF(AP3:AP8,"&gt;0")</f>
        <v>4</v>
      </c>
      <c r="AQ9">
        <f t="shared" si="4"/>
        <v>4</v>
      </c>
      <c r="AR9">
        <f t="shared" si="4"/>
        <v>4</v>
      </c>
      <c r="AS9">
        <f t="shared" si="4"/>
        <v>4</v>
      </c>
      <c r="AT9">
        <f t="shared" si="4"/>
        <v>5</v>
      </c>
      <c r="AU9">
        <f t="shared" si="4"/>
        <v>5</v>
      </c>
      <c r="AV9">
        <f t="shared" si="4"/>
        <v>4</v>
      </c>
    </row>
    <row r="10" spans="1:48" ht="15">
      <c r="A10" t="s">
        <v>70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2">
        <v>0</v>
      </c>
      <c r="H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158"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0</v>
      </c>
      <c r="AM10" s="61">
        <v>0</v>
      </c>
      <c r="AN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0</v>
      </c>
    </row>
    <row r="11" spans="2:48" ht="15">
      <c r="B11" s="203" t="s">
        <v>43</v>
      </c>
      <c r="C11" s="203"/>
      <c r="D11" s="203"/>
      <c r="E11" s="203"/>
      <c r="F11" s="203"/>
      <c r="G11" s="203"/>
      <c r="H11" s="204"/>
      <c r="J11" s="203" t="s">
        <v>50</v>
      </c>
      <c r="K11" s="203"/>
      <c r="L11" s="203"/>
      <c r="M11" s="203"/>
      <c r="N11" s="203"/>
      <c r="O11" s="203"/>
      <c r="P11" s="204"/>
      <c r="R11" s="203" t="s">
        <v>55</v>
      </c>
      <c r="S11" s="203"/>
      <c r="T11" s="203"/>
      <c r="U11" s="203"/>
      <c r="V11" s="203"/>
      <c r="W11" s="203"/>
      <c r="X11" s="204"/>
      <c r="Z11" s="203" t="s">
        <v>56</v>
      </c>
      <c r="AA11" s="203"/>
      <c r="AB11" s="203"/>
      <c r="AC11" s="203"/>
      <c r="AD11" s="203"/>
      <c r="AE11" s="203"/>
      <c r="AF11" s="204"/>
      <c r="AH11" s="203" t="s">
        <v>57</v>
      </c>
      <c r="AI11" s="203"/>
      <c r="AJ11" s="203"/>
      <c r="AK11" s="203"/>
      <c r="AL11" s="203"/>
      <c r="AM11" s="203"/>
      <c r="AN11" s="204"/>
      <c r="AP11" s="203" t="s">
        <v>58</v>
      </c>
      <c r="AQ11" s="203"/>
      <c r="AR11" s="203"/>
      <c r="AS11" s="203"/>
      <c r="AT11" s="203"/>
      <c r="AU11" s="203"/>
      <c r="AV11" s="204"/>
    </row>
    <row r="12" spans="2:48" ht="15.75" thickBot="1">
      <c r="B12" s="2" t="s">
        <v>35</v>
      </c>
      <c r="C12" s="2" t="s">
        <v>36</v>
      </c>
      <c r="D12" s="2" t="s">
        <v>37</v>
      </c>
      <c r="E12" s="2" t="s">
        <v>38</v>
      </c>
      <c r="F12" s="2" t="s">
        <v>39</v>
      </c>
      <c r="G12" s="2" t="s">
        <v>40</v>
      </c>
      <c r="H12" s="3" t="s">
        <v>41</v>
      </c>
      <c r="J12" s="2" t="s">
        <v>35</v>
      </c>
      <c r="K12" s="2" t="s">
        <v>36</v>
      </c>
      <c r="L12" s="2" t="s">
        <v>37</v>
      </c>
      <c r="M12" s="2" t="s">
        <v>38</v>
      </c>
      <c r="N12" s="2" t="s">
        <v>39</v>
      </c>
      <c r="O12" s="2" t="s">
        <v>40</v>
      </c>
      <c r="P12" s="3" t="s">
        <v>41</v>
      </c>
      <c r="R12" s="2" t="s">
        <v>35</v>
      </c>
      <c r="S12" s="2" t="s">
        <v>36</v>
      </c>
      <c r="T12" s="2" t="s">
        <v>37</v>
      </c>
      <c r="U12" s="2" t="s">
        <v>38</v>
      </c>
      <c r="V12" s="2" t="s">
        <v>39</v>
      </c>
      <c r="W12" s="2" t="s">
        <v>40</v>
      </c>
      <c r="X12" s="3" t="s">
        <v>41</v>
      </c>
      <c r="Z12" s="2" t="s">
        <v>35</v>
      </c>
      <c r="AA12" s="2" t="s">
        <v>36</v>
      </c>
      <c r="AB12" s="2" t="s">
        <v>37</v>
      </c>
      <c r="AC12" s="2" t="s">
        <v>38</v>
      </c>
      <c r="AD12" s="2" t="s">
        <v>39</v>
      </c>
      <c r="AE12" s="2" t="s">
        <v>40</v>
      </c>
      <c r="AF12" s="3" t="s">
        <v>41</v>
      </c>
      <c r="AH12" s="2" t="s">
        <v>35</v>
      </c>
      <c r="AI12" s="2" t="s">
        <v>36</v>
      </c>
      <c r="AJ12" s="2" t="s">
        <v>37</v>
      </c>
      <c r="AK12" s="2" t="s">
        <v>38</v>
      </c>
      <c r="AL12" s="2" t="s">
        <v>39</v>
      </c>
      <c r="AM12" s="2" t="s">
        <v>40</v>
      </c>
      <c r="AN12" s="3" t="s">
        <v>41</v>
      </c>
      <c r="AP12" s="2" t="s">
        <v>35</v>
      </c>
      <c r="AQ12" s="2" t="s">
        <v>36</v>
      </c>
      <c r="AR12" s="2" t="s">
        <v>37</v>
      </c>
      <c r="AS12" s="2" t="s">
        <v>38</v>
      </c>
      <c r="AT12" s="2" t="s">
        <v>39</v>
      </c>
      <c r="AU12" s="2" t="s">
        <v>40</v>
      </c>
      <c r="AV12" s="3" t="s">
        <v>41</v>
      </c>
    </row>
    <row r="13" spans="2:48" ht="15">
      <c r="B13" s="4"/>
      <c r="C13" s="4"/>
      <c r="D13" s="4"/>
      <c r="E13" s="4"/>
      <c r="F13" s="4"/>
      <c r="G13" s="4"/>
      <c r="H13" s="5">
        <v>1</v>
      </c>
      <c r="J13" s="4"/>
      <c r="K13" s="4"/>
      <c r="L13" s="4">
        <v>1</v>
      </c>
      <c r="M13" s="4">
        <v>2</v>
      </c>
      <c r="N13" s="4">
        <v>3</v>
      </c>
      <c r="O13" s="11">
        <v>4</v>
      </c>
      <c r="P13" s="5">
        <v>5</v>
      </c>
      <c r="R13" s="4"/>
      <c r="S13" s="4"/>
      <c r="T13" s="4"/>
      <c r="U13" s="4"/>
      <c r="V13" s="4"/>
      <c r="W13" s="4">
        <v>1</v>
      </c>
      <c r="X13" s="5">
        <v>2</v>
      </c>
      <c r="Z13" s="4">
        <v>1</v>
      </c>
      <c r="AA13" s="4">
        <v>2</v>
      </c>
      <c r="AB13" s="4">
        <v>3</v>
      </c>
      <c r="AC13" s="4">
        <v>4</v>
      </c>
      <c r="AD13" s="4">
        <v>5</v>
      </c>
      <c r="AE13" s="4">
        <v>6</v>
      </c>
      <c r="AF13" s="5">
        <v>7</v>
      </c>
      <c r="AH13" s="4"/>
      <c r="AI13" s="4"/>
      <c r="AJ13" s="4"/>
      <c r="AK13" s="195">
        <v>1</v>
      </c>
      <c r="AL13" s="4">
        <v>2</v>
      </c>
      <c r="AM13" s="4">
        <v>3</v>
      </c>
      <c r="AN13" s="5">
        <v>4</v>
      </c>
      <c r="AP13" s="4"/>
      <c r="AQ13" s="4"/>
      <c r="AR13" s="4"/>
      <c r="AS13" s="4"/>
      <c r="AT13" s="4"/>
      <c r="AU13" s="4">
        <v>1</v>
      </c>
      <c r="AV13" s="5">
        <v>2</v>
      </c>
    </row>
    <row r="14" spans="2:48" ht="15"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5">
        <v>8</v>
      </c>
      <c r="J14" s="4">
        <v>6</v>
      </c>
      <c r="K14" s="4">
        <v>7</v>
      </c>
      <c r="L14" s="4">
        <v>8</v>
      </c>
      <c r="M14" s="4">
        <v>9</v>
      </c>
      <c r="N14" s="4">
        <v>10</v>
      </c>
      <c r="O14" s="11">
        <v>11</v>
      </c>
      <c r="P14" s="5">
        <v>12</v>
      </c>
      <c r="R14" s="4">
        <v>3</v>
      </c>
      <c r="S14" s="4">
        <v>4</v>
      </c>
      <c r="T14" s="4">
        <v>5</v>
      </c>
      <c r="U14" s="4">
        <v>6</v>
      </c>
      <c r="V14" s="4">
        <v>7</v>
      </c>
      <c r="W14" s="4">
        <v>8</v>
      </c>
      <c r="X14" s="5">
        <v>9</v>
      </c>
      <c r="Z14" s="4">
        <v>8</v>
      </c>
      <c r="AA14" s="4">
        <v>9</v>
      </c>
      <c r="AB14" s="4">
        <v>10</v>
      </c>
      <c r="AC14" s="4">
        <v>11</v>
      </c>
      <c r="AD14" s="4">
        <v>12</v>
      </c>
      <c r="AE14" s="4">
        <v>13</v>
      </c>
      <c r="AF14" s="5">
        <v>14</v>
      </c>
      <c r="AH14" s="4">
        <v>5</v>
      </c>
      <c r="AI14" s="4">
        <v>6</v>
      </c>
      <c r="AJ14" s="4">
        <v>7</v>
      </c>
      <c r="AK14" s="4">
        <v>8</v>
      </c>
      <c r="AL14" s="4">
        <v>9</v>
      </c>
      <c r="AM14" s="4">
        <v>10</v>
      </c>
      <c r="AN14" s="5">
        <v>11</v>
      </c>
      <c r="AP14" s="4">
        <v>3</v>
      </c>
      <c r="AQ14" s="4">
        <v>4</v>
      </c>
      <c r="AR14" s="4">
        <v>5</v>
      </c>
      <c r="AS14" s="4">
        <v>6</v>
      </c>
      <c r="AT14" s="4">
        <v>7</v>
      </c>
      <c r="AU14" s="4">
        <v>8</v>
      </c>
      <c r="AV14" s="5">
        <v>9</v>
      </c>
    </row>
    <row r="15" spans="2:48" ht="15">
      <c r="B15" s="4">
        <v>9</v>
      </c>
      <c r="C15" s="4">
        <v>10</v>
      </c>
      <c r="D15" s="4">
        <v>11</v>
      </c>
      <c r="E15" s="4">
        <v>12</v>
      </c>
      <c r="F15" s="4">
        <v>13</v>
      </c>
      <c r="G15" s="4">
        <v>14</v>
      </c>
      <c r="H15" s="5">
        <v>15</v>
      </c>
      <c r="J15" s="4">
        <v>13</v>
      </c>
      <c r="K15" s="4">
        <v>14</v>
      </c>
      <c r="L15" s="195">
        <v>15</v>
      </c>
      <c r="M15" s="4">
        <v>16</v>
      </c>
      <c r="N15" s="4">
        <v>17</v>
      </c>
      <c r="O15" s="11">
        <v>18</v>
      </c>
      <c r="P15" s="5">
        <v>19</v>
      </c>
      <c r="R15" s="4">
        <v>10</v>
      </c>
      <c r="S15" s="4">
        <v>11</v>
      </c>
      <c r="T15" s="4">
        <v>12</v>
      </c>
      <c r="U15" s="4">
        <v>13</v>
      </c>
      <c r="V15" s="4">
        <v>14</v>
      </c>
      <c r="W15" s="4">
        <v>15</v>
      </c>
      <c r="X15" s="5">
        <v>16</v>
      </c>
      <c r="Z15" s="4">
        <v>15</v>
      </c>
      <c r="AA15" s="4">
        <v>16</v>
      </c>
      <c r="AB15" s="4">
        <v>17</v>
      </c>
      <c r="AC15" s="4">
        <v>18</v>
      </c>
      <c r="AD15" s="4">
        <v>19</v>
      </c>
      <c r="AE15" s="4">
        <v>20</v>
      </c>
      <c r="AF15" s="5">
        <v>21</v>
      </c>
      <c r="AH15" s="4">
        <v>12</v>
      </c>
      <c r="AI15" s="4">
        <v>13</v>
      </c>
      <c r="AJ15" s="4">
        <v>14</v>
      </c>
      <c r="AK15" s="4">
        <v>15</v>
      </c>
      <c r="AL15" s="4">
        <v>16</v>
      </c>
      <c r="AM15" s="4">
        <v>17</v>
      </c>
      <c r="AN15" s="5">
        <v>18</v>
      </c>
      <c r="AP15" s="4">
        <v>10</v>
      </c>
      <c r="AQ15" s="4">
        <v>11</v>
      </c>
      <c r="AR15" s="4">
        <v>12</v>
      </c>
      <c r="AS15" s="4">
        <v>13</v>
      </c>
      <c r="AT15" s="4">
        <v>14</v>
      </c>
      <c r="AU15" s="4">
        <v>15</v>
      </c>
      <c r="AV15" s="5">
        <v>16</v>
      </c>
    </row>
    <row r="16" spans="2:48" ht="15">
      <c r="B16" s="4">
        <v>16</v>
      </c>
      <c r="C16" s="4">
        <v>17</v>
      </c>
      <c r="D16" s="4">
        <v>18</v>
      </c>
      <c r="E16" s="4">
        <v>19</v>
      </c>
      <c r="F16" s="4">
        <v>20</v>
      </c>
      <c r="G16" s="4">
        <v>21</v>
      </c>
      <c r="H16" s="5">
        <v>22</v>
      </c>
      <c r="J16" s="4">
        <v>20</v>
      </c>
      <c r="K16" s="4">
        <v>21</v>
      </c>
      <c r="L16" s="4">
        <v>22</v>
      </c>
      <c r="M16" s="4">
        <v>23</v>
      </c>
      <c r="N16" s="4">
        <v>24</v>
      </c>
      <c r="O16" s="11">
        <v>25</v>
      </c>
      <c r="P16" s="5">
        <v>26</v>
      </c>
      <c r="R16" s="4">
        <v>17</v>
      </c>
      <c r="S16" s="4">
        <v>18</v>
      </c>
      <c r="T16" s="4">
        <v>19</v>
      </c>
      <c r="U16" s="4">
        <v>20</v>
      </c>
      <c r="V16" s="4">
        <v>21</v>
      </c>
      <c r="W16" s="4">
        <v>22</v>
      </c>
      <c r="X16" s="5">
        <v>23</v>
      </c>
      <c r="Z16" s="4">
        <v>22</v>
      </c>
      <c r="AA16" s="4">
        <v>23</v>
      </c>
      <c r="AB16" s="4">
        <v>24</v>
      </c>
      <c r="AC16" s="4">
        <v>25</v>
      </c>
      <c r="AD16" s="4">
        <v>26</v>
      </c>
      <c r="AE16" s="4">
        <v>27</v>
      </c>
      <c r="AF16" s="5">
        <v>28</v>
      </c>
      <c r="AH16" s="4">
        <v>19</v>
      </c>
      <c r="AI16" s="4">
        <v>20</v>
      </c>
      <c r="AJ16" s="4">
        <v>21</v>
      </c>
      <c r="AK16" s="4">
        <v>22</v>
      </c>
      <c r="AL16" s="4">
        <v>23</v>
      </c>
      <c r="AM16" s="4">
        <v>24</v>
      </c>
      <c r="AN16" s="5">
        <v>25</v>
      </c>
      <c r="AP16" s="4">
        <v>17</v>
      </c>
      <c r="AQ16" s="4">
        <v>18</v>
      </c>
      <c r="AR16" s="4">
        <v>19</v>
      </c>
      <c r="AS16" s="4">
        <v>20</v>
      </c>
      <c r="AT16" s="4">
        <v>21</v>
      </c>
      <c r="AU16" s="4">
        <v>22</v>
      </c>
      <c r="AV16" s="5">
        <v>23</v>
      </c>
    </row>
    <row r="17" spans="2:48" ht="15.75" thickBot="1">
      <c r="B17" s="4">
        <v>23</v>
      </c>
      <c r="C17" s="4">
        <v>24</v>
      </c>
      <c r="D17" s="4">
        <v>25</v>
      </c>
      <c r="E17" s="4">
        <v>26</v>
      </c>
      <c r="F17" s="4">
        <v>27</v>
      </c>
      <c r="G17" s="4">
        <v>28</v>
      </c>
      <c r="H17" s="5">
        <v>29</v>
      </c>
      <c r="J17" s="4">
        <v>27</v>
      </c>
      <c r="K17" s="4">
        <v>28</v>
      </c>
      <c r="L17" s="4">
        <v>29</v>
      </c>
      <c r="M17" s="4">
        <v>30</v>
      </c>
      <c r="N17" s="4">
        <v>31</v>
      </c>
      <c r="O17" s="11"/>
      <c r="P17" s="13"/>
      <c r="R17" s="4">
        <v>24</v>
      </c>
      <c r="S17" s="4">
        <v>25</v>
      </c>
      <c r="T17" s="4">
        <v>26</v>
      </c>
      <c r="U17" s="4">
        <v>27</v>
      </c>
      <c r="V17" s="4">
        <v>28</v>
      </c>
      <c r="W17" s="4">
        <v>29</v>
      </c>
      <c r="X17" s="5">
        <v>30</v>
      </c>
      <c r="Z17" s="6">
        <v>29</v>
      </c>
      <c r="AA17" s="6">
        <v>30</v>
      </c>
      <c r="AB17" s="6">
        <v>31</v>
      </c>
      <c r="AC17" s="9"/>
      <c r="AD17" s="9"/>
      <c r="AE17" s="9"/>
      <c r="AF17" s="7"/>
      <c r="AH17" s="6">
        <v>26</v>
      </c>
      <c r="AI17" s="6">
        <v>27</v>
      </c>
      <c r="AJ17" s="6">
        <v>28</v>
      </c>
      <c r="AK17" s="6">
        <v>29</v>
      </c>
      <c r="AL17" s="6">
        <v>30</v>
      </c>
      <c r="AM17" s="6"/>
      <c r="AN17" s="7"/>
      <c r="AP17" s="4">
        <v>24</v>
      </c>
      <c r="AQ17" s="195">
        <v>25</v>
      </c>
      <c r="AR17" s="195">
        <v>26</v>
      </c>
      <c r="AS17" s="4">
        <v>27</v>
      </c>
      <c r="AT17" s="4">
        <v>28</v>
      </c>
      <c r="AU17" s="4">
        <v>29</v>
      </c>
      <c r="AV17" s="5">
        <v>30</v>
      </c>
    </row>
    <row r="18" spans="2:48" ht="15.75" thickBot="1">
      <c r="B18" s="6">
        <v>30</v>
      </c>
      <c r="C18" s="6">
        <v>31</v>
      </c>
      <c r="D18" s="6"/>
      <c r="E18" s="6"/>
      <c r="F18" s="6"/>
      <c r="G18" s="9"/>
      <c r="H18" s="7"/>
      <c r="J18" s="6"/>
      <c r="K18" s="6"/>
      <c r="L18" s="6"/>
      <c r="M18" s="6"/>
      <c r="N18" s="6"/>
      <c r="O18" s="12"/>
      <c r="P18" s="15"/>
      <c r="R18" s="6"/>
      <c r="S18" s="6"/>
      <c r="T18" s="6"/>
      <c r="U18" s="6"/>
      <c r="V18" s="6"/>
      <c r="W18" s="6"/>
      <c r="X18" s="7"/>
      <c r="AP18" s="6">
        <v>31</v>
      </c>
      <c r="AQ18" s="6"/>
      <c r="AR18" s="6"/>
      <c r="AS18" s="9"/>
      <c r="AT18" s="9"/>
      <c r="AU18" s="9"/>
      <c r="AV18" s="7"/>
    </row>
    <row r="19" spans="1:48" ht="15">
      <c r="A19" t="s">
        <v>42</v>
      </c>
      <c r="B19">
        <f>COUNTIF(B13:B18,"&gt;0")</f>
        <v>5</v>
      </c>
      <c r="C19">
        <f aca="true" t="shared" si="5" ref="C19:H19">COUNTIF(C13:C18,"&gt;0")</f>
        <v>5</v>
      </c>
      <c r="D19">
        <f t="shared" si="5"/>
        <v>4</v>
      </c>
      <c r="E19">
        <f t="shared" si="5"/>
        <v>4</v>
      </c>
      <c r="F19">
        <f t="shared" si="5"/>
        <v>4</v>
      </c>
      <c r="G19">
        <f t="shared" si="5"/>
        <v>4</v>
      </c>
      <c r="H19">
        <f t="shared" si="5"/>
        <v>5</v>
      </c>
      <c r="J19">
        <f aca="true" t="shared" si="6" ref="J19:P19">COUNTIF(J13:J18,"&gt;0")</f>
        <v>4</v>
      </c>
      <c r="K19">
        <f t="shared" si="6"/>
        <v>4</v>
      </c>
      <c r="L19">
        <f t="shared" si="6"/>
        <v>5</v>
      </c>
      <c r="M19">
        <f t="shared" si="6"/>
        <v>5</v>
      </c>
      <c r="N19">
        <f t="shared" si="6"/>
        <v>5</v>
      </c>
      <c r="O19">
        <f t="shared" si="6"/>
        <v>4</v>
      </c>
      <c r="P19">
        <f t="shared" si="6"/>
        <v>4</v>
      </c>
      <c r="R19">
        <f aca="true" t="shared" si="7" ref="R19:X19">COUNTIF(R13:R18,"&gt;0")</f>
        <v>4</v>
      </c>
      <c r="S19">
        <f t="shared" si="7"/>
        <v>4</v>
      </c>
      <c r="T19">
        <f t="shared" si="7"/>
        <v>4</v>
      </c>
      <c r="U19">
        <f t="shared" si="7"/>
        <v>4</v>
      </c>
      <c r="V19">
        <f t="shared" si="7"/>
        <v>4</v>
      </c>
      <c r="W19">
        <f t="shared" si="7"/>
        <v>5</v>
      </c>
      <c r="X19">
        <f t="shared" si="7"/>
        <v>5</v>
      </c>
      <c r="Z19">
        <f aca="true" t="shared" si="8" ref="Z19:AF19">COUNTIF(Z13:Z18,"&gt;0")</f>
        <v>5</v>
      </c>
      <c r="AA19">
        <f t="shared" si="8"/>
        <v>5</v>
      </c>
      <c r="AB19">
        <f t="shared" si="8"/>
        <v>5</v>
      </c>
      <c r="AC19">
        <f t="shared" si="8"/>
        <v>4</v>
      </c>
      <c r="AD19">
        <f t="shared" si="8"/>
        <v>4</v>
      </c>
      <c r="AE19">
        <f t="shared" si="8"/>
        <v>4</v>
      </c>
      <c r="AF19">
        <f t="shared" si="8"/>
        <v>4</v>
      </c>
      <c r="AH19">
        <f aca="true" t="shared" si="9" ref="AH19:AN19">COUNTIF(AH13:AH18,"&gt;0")</f>
        <v>4</v>
      </c>
      <c r="AI19">
        <f t="shared" si="9"/>
        <v>4</v>
      </c>
      <c r="AJ19">
        <f t="shared" si="9"/>
        <v>4</v>
      </c>
      <c r="AK19">
        <f t="shared" si="9"/>
        <v>5</v>
      </c>
      <c r="AL19">
        <f t="shared" si="9"/>
        <v>5</v>
      </c>
      <c r="AM19">
        <f t="shared" si="9"/>
        <v>4</v>
      </c>
      <c r="AN19">
        <f t="shared" si="9"/>
        <v>4</v>
      </c>
      <c r="AP19">
        <f aca="true" t="shared" si="10" ref="AP19:AV19">COUNTIF(AP13:AP18,"&gt;0")</f>
        <v>5</v>
      </c>
      <c r="AQ19">
        <f t="shared" si="10"/>
        <v>4</v>
      </c>
      <c r="AR19">
        <f t="shared" si="10"/>
        <v>4</v>
      </c>
      <c r="AS19">
        <f t="shared" si="10"/>
        <v>4</v>
      </c>
      <c r="AT19">
        <f t="shared" si="10"/>
        <v>4</v>
      </c>
      <c r="AU19">
        <f t="shared" si="10"/>
        <v>5</v>
      </c>
      <c r="AV19">
        <f t="shared" si="10"/>
        <v>5</v>
      </c>
    </row>
    <row r="20" spans="1:48" ht="15.75" thickBot="1">
      <c r="A20" t="s">
        <v>70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2">
        <v>0</v>
      </c>
      <c r="H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0</v>
      </c>
      <c r="AH20" s="61">
        <v>0</v>
      </c>
      <c r="AI20" s="61">
        <v>0</v>
      </c>
      <c r="AJ20" s="61">
        <v>0</v>
      </c>
      <c r="AK20" s="61">
        <v>0</v>
      </c>
      <c r="AL20" s="61">
        <v>0</v>
      </c>
      <c r="AM20" s="61">
        <v>0</v>
      </c>
      <c r="AN20" s="61">
        <v>0</v>
      </c>
      <c r="AP20" s="61">
        <v>0</v>
      </c>
      <c r="AQ20" s="61">
        <v>0</v>
      </c>
      <c r="AR20" s="61">
        <v>0</v>
      </c>
      <c r="AS20" s="61">
        <v>0</v>
      </c>
      <c r="AT20" s="61">
        <v>0</v>
      </c>
      <c r="AU20" s="61">
        <v>0</v>
      </c>
      <c r="AV20" s="158">
        <v>0</v>
      </c>
    </row>
    <row r="21" ht="15.75" thickBot="1">
      <c r="P21" s="14"/>
    </row>
  </sheetData>
  <sheetProtection/>
  <mergeCells count="12">
    <mergeCell ref="B1:H1"/>
    <mergeCell ref="B11:H11"/>
    <mergeCell ref="R1:X1"/>
    <mergeCell ref="R11:X11"/>
    <mergeCell ref="AH1:AN1"/>
    <mergeCell ref="AP1:AV1"/>
    <mergeCell ref="J1:P1"/>
    <mergeCell ref="J11:P11"/>
    <mergeCell ref="AP11:AV11"/>
    <mergeCell ref="Z11:AF11"/>
    <mergeCell ref="AH11:AN11"/>
    <mergeCell ref="Z1:A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269"/>
  <sheetViews>
    <sheetView zoomScalePageLayoutView="0" workbookViewId="0" topLeftCell="A41">
      <selection activeCell="O67" sqref="O67"/>
    </sheetView>
  </sheetViews>
  <sheetFormatPr defaultColWidth="9.140625" defaultRowHeight="15"/>
  <cols>
    <col min="1" max="1" width="20.8515625" style="0" customWidth="1"/>
    <col min="2" max="2" width="39.28125" style="0" customWidth="1"/>
    <col min="3" max="3" width="14.421875" style="0" customWidth="1"/>
    <col min="4" max="4" width="14.57421875" style="0" customWidth="1"/>
    <col min="5" max="5" width="12.421875" style="0" customWidth="1"/>
    <col min="6" max="6" width="11.00390625" style="0" customWidth="1"/>
    <col min="15" max="15" width="12.8515625" style="0" customWidth="1"/>
    <col min="17" max="17" width="11.8515625" style="0" customWidth="1"/>
    <col min="29" max="29" width="13.00390625" style="0" customWidth="1"/>
    <col min="41" max="41" width="12.140625" style="0" customWidth="1"/>
  </cols>
  <sheetData>
    <row r="1" spans="3:41" ht="15.75" thickBot="1">
      <c r="C1" s="21"/>
      <c r="D1" s="211" t="s">
        <v>48</v>
      </c>
      <c r="E1" s="211"/>
      <c r="F1" s="211"/>
      <c r="G1" s="211"/>
      <c r="H1" s="211"/>
      <c r="I1" s="21"/>
      <c r="J1" s="21"/>
      <c r="K1" s="21"/>
      <c r="L1" s="21"/>
      <c r="M1" s="21"/>
      <c r="N1" s="21"/>
      <c r="O1" s="21"/>
      <c r="P1" s="21"/>
      <c r="Q1" s="21"/>
      <c r="T1" s="215" t="s">
        <v>32</v>
      </c>
      <c r="U1" s="215"/>
      <c r="V1" s="215"/>
      <c r="AE1" s="21"/>
      <c r="AF1" s="211" t="s">
        <v>33</v>
      </c>
      <c r="AG1" s="211"/>
      <c r="AH1" s="21"/>
      <c r="AI1" s="21"/>
      <c r="AJ1" s="21"/>
      <c r="AK1" s="21"/>
      <c r="AL1" s="21"/>
      <c r="AM1" s="21"/>
      <c r="AN1" s="21"/>
      <c r="AO1" s="21"/>
    </row>
    <row r="2" spans="3:41" ht="15">
      <c r="C2" s="45"/>
      <c r="D2" s="207" t="s">
        <v>0</v>
      </c>
      <c r="E2" s="207"/>
      <c r="F2" s="207" t="s">
        <v>1</v>
      </c>
      <c r="G2" s="207"/>
      <c r="H2" s="207" t="s">
        <v>2</v>
      </c>
      <c r="I2" s="207"/>
      <c r="J2" s="207" t="s">
        <v>3</v>
      </c>
      <c r="K2" s="207"/>
      <c r="L2" s="207" t="s">
        <v>4</v>
      </c>
      <c r="M2" s="207"/>
      <c r="N2" s="207" t="s">
        <v>5</v>
      </c>
      <c r="O2" s="207"/>
      <c r="P2" s="207" t="s">
        <v>6</v>
      </c>
      <c r="Q2" s="208"/>
      <c r="S2" s="45"/>
      <c r="T2" s="207" t="s">
        <v>0</v>
      </c>
      <c r="U2" s="207"/>
      <c r="V2" s="207" t="s">
        <v>1</v>
      </c>
      <c r="W2" s="207"/>
      <c r="X2" s="207" t="s">
        <v>2</v>
      </c>
      <c r="Y2" s="207"/>
      <c r="Z2" s="207" t="s">
        <v>3</v>
      </c>
      <c r="AA2" s="207"/>
      <c r="AB2" s="207" t="s">
        <v>4</v>
      </c>
      <c r="AC2" s="208"/>
      <c r="AE2" s="45"/>
      <c r="AF2" s="207" t="s">
        <v>0</v>
      </c>
      <c r="AG2" s="207"/>
      <c r="AH2" s="207" t="s">
        <v>1</v>
      </c>
      <c r="AI2" s="207"/>
      <c r="AJ2" s="207" t="s">
        <v>2</v>
      </c>
      <c r="AK2" s="207"/>
      <c r="AL2" s="207" t="s">
        <v>3</v>
      </c>
      <c r="AM2" s="207"/>
      <c r="AN2" s="207" t="s">
        <v>4</v>
      </c>
      <c r="AO2" s="208"/>
    </row>
    <row r="3" spans="3:41" ht="15">
      <c r="C3" s="46" t="s">
        <v>7</v>
      </c>
      <c r="D3" s="44" t="s">
        <v>121</v>
      </c>
      <c r="E3" s="44" t="s">
        <v>122</v>
      </c>
      <c r="F3" s="44" t="s">
        <v>121</v>
      </c>
      <c r="G3" s="44" t="s">
        <v>122</v>
      </c>
      <c r="H3" s="44" t="s">
        <v>121</v>
      </c>
      <c r="I3" s="44" t="s">
        <v>122</v>
      </c>
      <c r="J3" s="44" t="s">
        <v>121</v>
      </c>
      <c r="K3" s="44" t="s">
        <v>122</v>
      </c>
      <c r="L3" s="44" t="s">
        <v>121</v>
      </c>
      <c r="M3" s="44" t="s">
        <v>122</v>
      </c>
      <c r="N3" s="44" t="s">
        <v>121</v>
      </c>
      <c r="O3" s="44" t="s">
        <v>122</v>
      </c>
      <c r="P3" s="44" t="s">
        <v>121</v>
      </c>
      <c r="Q3" s="47" t="s">
        <v>122</v>
      </c>
      <c r="S3" s="46" t="s">
        <v>7</v>
      </c>
      <c r="T3" s="44" t="s">
        <v>121</v>
      </c>
      <c r="U3" s="44" t="s">
        <v>122</v>
      </c>
      <c r="V3" s="44" t="s">
        <v>121</v>
      </c>
      <c r="W3" s="44" t="s">
        <v>122</v>
      </c>
      <c r="X3" s="44" t="s">
        <v>121</v>
      </c>
      <c r="Y3" s="44" t="s">
        <v>122</v>
      </c>
      <c r="Z3" s="44" t="s">
        <v>121</v>
      </c>
      <c r="AA3" s="44" t="s">
        <v>122</v>
      </c>
      <c r="AB3" s="44" t="s">
        <v>121</v>
      </c>
      <c r="AC3" s="47" t="s">
        <v>122</v>
      </c>
      <c r="AE3" s="46" t="s">
        <v>7</v>
      </c>
      <c r="AF3" s="44" t="s">
        <v>121</v>
      </c>
      <c r="AG3" s="44" t="s">
        <v>122</v>
      </c>
      <c r="AH3" s="44" t="s">
        <v>121</v>
      </c>
      <c r="AI3" s="44" t="s">
        <v>122</v>
      </c>
      <c r="AJ3" s="44" t="s">
        <v>121</v>
      </c>
      <c r="AK3" s="44" t="s">
        <v>122</v>
      </c>
      <c r="AL3" s="44" t="s">
        <v>121</v>
      </c>
      <c r="AM3" s="44" t="s">
        <v>122</v>
      </c>
      <c r="AN3" s="44" t="s">
        <v>121</v>
      </c>
      <c r="AO3" s="47" t="s">
        <v>122</v>
      </c>
    </row>
    <row r="4" spans="3:41" ht="15">
      <c r="C4" s="48" t="s">
        <v>8</v>
      </c>
      <c r="D4" s="72">
        <f>J30</f>
        <v>4</v>
      </c>
      <c r="E4" s="178">
        <f>'B21'!E4</f>
        <v>35.76375</v>
      </c>
      <c r="F4" s="72">
        <f>J30</f>
        <v>4</v>
      </c>
      <c r="G4" s="178">
        <f>'B21'!G4</f>
        <v>33.87375</v>
      </c>
      <c r="H4" s="72">
        <f>J30</f>
        <v>4</v>
      </c>
      <c r="I4" s="178">
        <f>'B21'!I4</f>
        <v>35.6025</v>
      </c>
      <c r="J4" s="72">
        <f>J30</f>
        <v>4</v>
      </c>
      <c r="K4" s="178">
        <f>'B21'!K4</f>
        <v>32.985</v>
      </c>
      <c r="L4" s="72">
        <f>J30</f>
        <v>4</v>
      </c>
      <c r="M4" s="180">
        <f>'B21'!M4</f>
        <v>32.47875</v>
      </c>
      <c r="N4" s="72">
        <f>J30</f>
        <v>4</v>
      </c>
      <c r="O4" s="180">
        <f>'B21'!O4</f>
        <v>29.95375</v>
      </c>
      <c r="P4" s="72">
        <f>$G$30</f>
        <v>3</v>
      </c>
      <c r="Q4" s="181">
        <f>'B21'!Q4</f>
        <v>29.54</v>
      </c>
      <c r="S4" s="48" t="s">
        <v>8</v>
      </c>
      <c r="T4" s="72">
        <f>$J$30</f>
        <v>4</v>
      </c>
      <c r="U4" s="79">
        <f>$E4</f>
        <v>35.76375</v>
      </c>
      <c r="V4" s="72">
        <f>$J$30</f>
        <v>4</v>
      </c>
      <c r="W4" s="79">
        <f>$G4</f>
        <v>33.87375</v>
      </c>
      <c r="X4" s="72">
        <f>$J$30</f>
        <v>4</v>
      </c>
      <c r="Y4" s="79">
        <f>$I4</f>
        <v>35.6025</v>
      </c>
      <c r="Z4" s="72">
        <f>$J$30</f>
        <v>4</v>
      </c>
      <c r="AA4" s="79">
        <f>$K4</f>
        <v>32.985</v>
      </c>
      <c r="AB4" s="72">
        <f>$J$30</f>
        <v>4</v>
      </c>
      <c r="AC4" s="65">
        <f>$M4</f>
        <v>32.47875</v>
      </c>
      <c r="AE4" s="48" t="s">
        <v>8</v>
      </c>
      <c r="AF4" s="72">
        <f>$J$30</f>
        <v>4</v>
      </c>
      <c r="AG4" s="79">
        <f>$E4</f>
        <v>35.76375</v>
      </c>
      <c r="AH4" s="72">
        <f>$J$30</f>
        <v>4</v>
      </c>
      <c r="AI4" s="79">
        <f>$G4</f>
        <v>33.87375</v>
      </c>
      <c r="AJ4" s="72">
        <f>$J$30</f>
        <v>4</v>
      </c>
      <c r="AK4" s="79">
        <f>$I4</f>
        <v>35.6025</v>
      </c>
      <c r="AL4" s="72">
        <f>$J$30</f>
        <v>4</v>
      </c>
      <c r="AM4" s="79">
        <f>$K4</f>
        <v>32.985</v>
      </c>
      <c r="AN4" s="72">
        <f>$J$30</f>
        <v>4</v>
      </c>
      <c r="AO4" s="65">
        <f>$M4</f>
        <v>32.47875</v>
      </c>
    </row>
    <row r="5" spans="3:41" ht="15">
      <c r="C5" s="48" t="s">
        <v>9</v>
      </c>
      <c r="D5" s="72">
        <f>$G$30</f>
        <v>3</v>
      </c>
      <c r="E5" s="178">
        <f>'B21'!E5</f>
        <v>35.6125</v>
      </c>
      <c r="F5" s="72">
        <f>$G$30</f>
        <v>3</v>
      </c>
      <c r="G5" s="178">
        <f>'B21'!G5</f>
        <v>33.65375</v>
      </c>
      <c r="H5" s="72">
        <f>$G$30</f>
        <v>3</v>
      </c>
      <c r="I5" s="178">
        <f>'B21'!I5</f>
        <v>32.46625</v>
      </c>
      <c r="J5" s="72">
        <f>$G$30</f>
        <v>3</v>
      </c>
      <c r="K5" s="178">
        <f>'B21'!K5</f>
        <v>32.82125</v>
      </c>
      <c r="L5" s="72">
        <f>$G$30</f>
        <v>3</v>
      </c>
      <c r="M5" s="180">
        <f>'B21'!M5</f>
        <v>32.13625</v>
      </c>
      <c r="N5" s="72">
        <f>$G$30</f>
        <v>3</v>
      </c>
      <c r="O5" s="180">
        <f>'B21'!O5</f>
        <v>32.3725</v>
      </c>
      <c r="P5" s="72">
        <f aca="true" t="shared" si="0" ref="P5:P27">$G$30</f>
        <v>3</v>
      </c>
      <c r="Q5" s="181">
        <f>'B21'!Q5</f>
        <v>30.2225</v>
      </c>
      <c r="S5" s="48" t="s">
        <v>9</v>
      </c>
      <c r="T5" s="72">
        <f>$G$30</f>
        <v>3</v>
      </c>
      <c r="U5" s="79">
        <f aca="true" t="shared" si="1" ref="U5:U27">$E5</f>
        <v>35.6125</v>
      </c>
      <c r="V5" s="72">
        <f>$G$30</f>
        <v>3</v>
      </c>
      <c r="W5" s="79">
        <f aca="true" t="shared" si="2" ref="W5:W27">$G5</f>
        <v>33.65375</v>
      </c>
      <c r="X5" s="72">
        <f>$G$30</f>
        <v>3</v>
      </c>
      <c r="Y5" s="79">
        <f aca="true" t="shared" si="3" ref="Y5:Y27">$I5</f>
        <v>32.46625</v>
      </c>
      <c r="Z5" s="72">
        <f>$G$30</f>
        <v>3</v>
      </c>
      <c r="AA5" s="79">
        <f aca="true" t="shared" si="4" ref="AA5:AA27">$K5</f>
        <v>32.82125</v>
      </c>
      <c r="AB5" s="72">
        <f>$G$30</f>
        <v>3</v>
      </c>
      <c r="AC5" s="65">
        <f aca="true" t="shared" si="5" ref="AC5:AC27">$M5</f>
        <v>32.13625</v>
      </c>
      <c r="AE5" s="48" t="s">
        <v>9</v>
      </c>
      <c r="AF5" s="72">
        <f>$G$30</f>
        <v>3</v>
      </c>
      <c r="AG5" s="79">
        <f aca="true" t="shared" si="6" ref="AG5:AG27">$E5</f>
        <v>35.6125</v>
      </c>
      <c r="AH5" s="72">
        <f>$G$30</f>
        <v>3</v>
      </c>
      <c r="AI5" s="79">
        <f aca="true" t="shared" si="7" ref="AI5:AI27">$G5</f>
        <v>33.65375</v>
      </c>
      <c r="AJ5" s="72">
        <f>$G$30</f>
        <v>3</v>
      </c>
      <c r="AK5" s="79">
        <f aca="true" t="shared" si="8" ref="AK5:AK27">$I5</f>
        <v>32.46625</v>
      </c>
      <c r="AL5" s="72">
        <f>$G$30</f>
        <v>3</v>
      </c>
      <c r="AM5" s="79">
        <f aca="true" t="shared" si="9" ref="AM5:AM27">$K5</f>
        <v>32.82125</v>
      </c>
      <c r="AN5" s="72">
        <f>$G$30</f>
        <v>3</v>
      </c>
      <c r="AO5" s="65">
        <f aca="true" t="shared" si="10" ref="AO5:AO27">$M5</f>
        <v>32.13625</v>
      </c>
    </row>
    <row r="6" spans="3:41" ht="15">
      <c r="C6" s="48" t="s">
        <v>10</v>
      </c>
      <c r="D6" s="72">
        <f>$G$30</f>
        <v>3</v>
      </c>
      <c r="E6" s="178">
        <f>'B21'!E6</f>
        <v>35.10375</v>
      </c>
      <c r="F6" s="72">
        <f>$G$30</f>
        <v>3</v>
      </c>
      <c r="G6" s="178">
        <f>'B21'!G6</f>
        <v>34.0875</v>
      </c>
      <c r="H6" s="72">
        <f>$G$30</f>
        <v>3</v>
      </c>
      <c r="I6" s="178">
        <f>'B21'!I6</f>
        <v>32.1325</v>
      </c>
      <c r="J6" s="72">
        <f>$G$30</f>
        <v>3</v>
      </c>
      <c r="K6" s="178">
        <f>'B21'!K6</f>
        <v>32.64375</v>
      </c>
      <c r="L6" s="72">
        <f>$G$30</f>
        <v>3</v>
      </c>
      <c r="M6" s="180">
        <f>'B21'!M6</f>
        <v>34.91875</v>
      </c>
      <c r="N6" s="72">
        <f>$G$30</f>
        <v>3</v>
      </c>
      <c r="O6" s="180">
        <f>'B21'!O6</f>
        <v>30.48375</v>
      </c>
      <c r="P6" s="72">
        <f t="shared" si="0"/>
        <v>3</v>
      </c>
      <c r="Q6" s="181">
        <f>'B21'!Q6</f>
        <v>30.13625</v>
      </c>
      <c r="S6" s="48" t="s">
        <v>10</v>
      </c>
      <c r="T6" s="72">
        <f>$G$30</f>
        <v>3</v>
      </c>
      <c r="U6" s="79">
        <f t="shared" si="1"/>
        <v>35.10375</v>
      </c>
      <c r="V6" s="72">
        <f>$G$30</f>
        <v>3</v>
      </c>
      <c r="W6" s="79">
        <f t="shared" si="2"/>
        <v>34.0875</v>
      </c>
      <c r="X6" s="72">
        <f>$G$30</f>
        <v>3</v>
      </c>
      <c r="Y6" s="79">
        <f t="shared" si="3"/>
        <v>32.1325</v>
      </c>
      <c r="Z6" s="72">
        <f>$G$30</f>
        <v>3</v>
      </c>
      <c r="AA6" s="79">
        <f t="shared" si="4"/>
        <v>32.64375</v>
      </c>
      <c r="AB6" s="72">
        <f>$G$30</f>
        <v>3</v>
      </c>
      <c r="AC6" s="65">
        <f t="shared" si="5"/>
        <v>34.91875</v>
      </c>
      <c r="AE6" s="48" t="s">
        <v>10</v>
      </c>
      <c r="AF6" s="72">
        <f>$G$30</f>
        <v>3</v>
      </c>
      <c r="AG6" s="79">
        <f t="shared" si="6"/>
        <v>35.10375</v>
      </c>
      <c r="AH6" s="72">
        <f>$G$30</f>
        <v>3</v>
      </c>
      <c r="AI6" s="79">
        <f t="shared" si="7"/>
        <v>34.0875</v>
      </c>
      <c r="AJ6" s="72">
        <f>$G$30</f>
        <v>3</v>
      </c>
      <c r="AK6" s="79">
        <f t="shared" si="8"/>
        <v>32.1325</v>
      </c>
      <c r="AL6" s="72">
        <f>$G$30</f>
        <v>3</v>
      </c>
      <c r="AM6" s="79">
        <f t="shared" si="9"/>
        <v>32.64375</v>
      </c>
      <c r="AN6" s="72">
        <f>$G$30</f>
        <v>3</v>
      </c>
      <c r="AO6" s="65">
        <f t="shared" si="10"/>
        <v>34.91875</v>
      </c>
    </row>
    <row r="7" spans="3:41" ht="15">
      <c r="C7" s="48" t="s">
        <v>11</v>
      </c>
      <c r="D7" s="72">
        <f>$G$30</f>
        <v>3</v>
      </c>
      <c r="E7" s="178">
        <f>'B21'!E7</f>
        <v>35.01</v>
      </c>
      <c r="F7" s="72">
        <f>$G$30</f>
        <v>3</v>
      </c>
      <c r="G7" s="178">
        <f>'B21'!G7</f>
        <v>32.96375</v>
      </c>
      <c r="H7" s="72">
        <f>$G$30</f>
        <v>3</v>
      </c>
      <c r="I7" s="178">
        <f>'B21'!I7</f>
        <v>31.89125</v>
      </c>
      <c r="J7" s="72">
        <f>$G$30</f>
        <v>3</v>
      </c>
      <c r="K7" s="178">
        <f>'B21'!K7</f>
        <v>33.10375</v>
      </c>
      <c r="L7" s="72">
        <f>$G$30</f>
        <v>3</v>
      </c>
      <c r="M7" s="180">
        <f>'B21'!M7</f>
        <v>33.585</v>
      </c>
      <c r="N7" s="72">
        <f>$G$30</f>
        <v>3</v>
      </c>
      <c r="O7" s="180">
        <f>'B21'!O7</f>
        <v>30.63125</v>
      </c>
      <c r="P7" s="72">
        <f t="shared" si="0"/>
        <v>3</v>
      </c>
      <c r="Q7" s="181">
        <f>'B21'!Q7</f>
        <v>30.7375</v>
      </c>
      <c r="S7" s="48" t="s">
        <v>11</v>
      </c>
      <c r="T7" s="72">
        <f>$G$30</f>
        <v>3</v>
      </c>
      <c r="U7" s="79">
        <f t="shared" si="1"/>
        <v>35.01</v>
      </c>
      <c r="V7" s="72">
        <f>$G$30</f>
        <v>3</v>
      </c>
      <c r="W7" s="79">
        <f t="shared" si="2"/>
        <v>32.96375</v>
      </c>
      <c r="X7" s="72">
        <f>$G$30</f>
        <v>3</v>
      </c>
      <c r="Y7" s="79">
        <f t="shared" si="3"/>
        <v>31.89125</v>
      </c>
      <c r="Z7" s="72">
        <f>$G$30</f>
        <v>3</v>
      </c>
      <c r="AA7" s="79">
        <f t="shared" si="4"/>
        <v>33.10375</v>
      </c>
      <c r="AB7" s="72">
        <f>$G$30</f>
        <v>3</v>
      </c>
      <c r="AC7" s="65">
        <f t="shared" si="5"/>
        <v>33.585</v>
      </c>
      <c r="AE7" s="48" t="s">
        <v>11</v>
      </c>
      <c r="AF7" s="72">
        <f>$G$30</f>
        <v>3</v>
      </c>
      <c r="AG7" s="79">
        <f t="shared" si="6"/>
        <v>35.01</v>
      </c>
      <c r="AH7" s="72">
        <f>$G$30</f>
        <v>3</v>
      </c>
      <c r="AI7" s="79">
        <f t="shared" si="7"/>
        <v>32.96375</v>
      </c>
      <c r="AJ7" s="72">
        <f>$G$30</f>
        <v>3</v>
      </c>
      <c r="AK7" s="79">
        <f t="shared" si="8"/>
        <v>31.89125</v>
      </c>
      <c r="AL7" s="72">
        <f>$G$30</f>
        <v>3</v>
      </c>
      <c r="AM7" s="79">
        <f t="shared" si="9"/>
        <v>33.10375</v>
      </c>
      <c r="AN7" s="72">
        <f>$G$30</f>
        <v>3</v>
      </c>
      <c r="AO7" s="65">
        <f t="shared" si="10"/>
        <v>33.585</v>
      </c>
    </row>
    <row r="8" spans="3:41" ht="15">
      <c r="C8" s="48" t="s">
        <v>12</v>
      </c>
      <c r="D8" s="72">
        <f>$G$30</f>
        <v>3</v>
      </c>
      <c r="E8" s="178">
        <f>'B21'!E8</f>
        <v>35.835</v>
      </c>
      <c r="F8" s="72">
        <f>$G$30</f>
        <v>3</v>
      </c>
      <c r="G8" s="178">
        <f>'B21'!G8</f>
        <v>31.34125</v>
      </c>
      <c r="H8" s="72">
        <f>$G$30</f>
        <v>3</v>
      </c>
      <c r="I8" s="178">
        <f>'B21'!I8</f>
        <v>32.03</v>
      </c>
      <c r="J8" s="72">
        <f>$G$30</f>
        <v>3</v>
      </c>
      <c r="K8" s="178">
        <f>'B21'!K8</f>
        <v>34.925</v>
      </c>
      <c r="L8" s="72">
        <f>$G$30</f>
        <v>3</v>
      </c>
      <c r="M8" s="180">
        <f>'B21'!M8</f>
        <v>32.90625</v>
      </c>
      <c r="N8" s="72">
        <f>$G$30</f>
        <v>3</v>
      </c>
      <c r="O8" s="180">
        <f>'B21'!O8</f>
        <v>29.5425</v>
      </c>
      <c r="P8" s="72">
        <f t="shared" si="0"/>
        <v>3</v>
      </c>
      <c r="Q8" s="181">
        <f>'B21'!Q8</f>
        <v>30.06375</v>
      </c>
      <c r="S8" s="48" t="s">
        <v>12</v>
      </c>
      <c r="T8" s="72">
        <f>$G$30</f>
        <v>3</v>
      </c>
      <c r="U8" s="79">
        <f t="shared" si="1"/>
        <v>35.835</v>
      </c>
      <c r="V8" s="72">
        <f>$G$30</f>
        <v>3</v>
      </c>
      <c r="W8" s="79">
        <f t="shared" si="2"/>
        <v>31.34125</v>
      </c>
      <c r="X8" s="72">
        <f>$G$30</f>
        <v>3</v>
      </c>
      <c r="Y8" s="79">
        <f t="shared" si="3"/>
        <v>32.03</v>
      </c>
      <c r="Z8" s="72">
        <f>$G$30</f>
        <v>3</v>
      </c>
      <c r="AA8" s="79">
        <f t="shared" si="4"/>
        <v>34.925</v>
      </c>
      <c r="AB8" s="72">
        <f>$G$30</f>
        <v>3</v>
      </c>
      <c r="AC8" s="65">
        <f t="shared" si="5"/>
        <v>32.90625</v>
      </c>
      <c r="AE8" s="48" t="s">
        <v>12</v>
      </c>
      <c r="AF8" s="72">
        <f>$G$30</f>
        <v>3</v>
      </c>
      <c r="AG8" s="79">
        <f t="shared" si="6"/>
        <v>35.835</v>
      </c>
      <c r="AH8" s="72">
        <f>$G$30</f>
        <v>3</v>
      </c>
      <c r="AI8" s="79">
        <f t="shared" si="7"/>
        <v>31.34125</v>
      </c>
      <c r="AJ8" s="72">
        <f>$G$30</f>
        <v>3</v>
      </c>
      <c r="AK8" s="79">
        <f t="shared" si="8"/>
        <v>32.03</v>
      </c>
      <c r="AL8" s="28">
        <f>$G$30</f>
        <v>3</v>
      </c>
      <c r="AM8" s="79">
        <f t="shared" si="9"/>
        <v>34.925</v>
      </c>
      <c r="AN8" s="72">
        <f>$G$30</f>
        <v>3</v>
      </c>
      <c r="AO8" s="65">
        <f t="shared" si="10"/>
        <v>32.90625</v>
      </c>
    </row>
    <row r="9" spans="3:41" ht="15">
      <c r="C9" s="48" t="s">
        <v>13</v>
      </c>
      <c r="D9" s="72">
        <f>J30</f>
        <v>4</v>
      </c>
      <c r="E9" s="178">
        <f>'B21'!E9</f>
        <v>34.595</v>
      </c>
      <c r="F9" s="72">
        <f>J30</f>
        <v>4</v>
      </c>
      <c r="G9" s="178">
        <f>'B21'!G9</f>
        <v>31.09</v>
      </c>
      <c r="H9" s="72">
        <f>J30</f>
        <v>4</v>
      </c>
      <c r="I9" s="178">
        <f>'B21'!I9</f>
        <v>31.16625</v>
      </c>
      <c r="J9" s="72">
        <f>J30</f>
        <v>4</v>
      </c>
      <c r="K9" s="178">
        <f>'B21'!K9</f>
        <v>34.59</v>
      </c>
      <c r="L9" s="72">
        <f>J30</f>
        <v>4</v>
      </c>
      <c r="M9" s="180">
        <f>'B21'!M9</f>
        <v>29.90625</v>
      </c>
      <c r="N9" s="72">
        <f>$J$30</f>
        <v>4</v>
      </c>
      <c r="O9" s="180">
        <f>'B21'!O9</f>
        <v>30.15</v>
      </c>
      <c r="P9" s="72">
        <f t="shared" si="0"/>
        <v>3</v>
      </c>
      <c r="Q9" s="181">
        <f>'B21'!Q9</f>
        <v>30.25375</v>
      </c>
      <c r="S9" s="48" t="s">
        <v>13</v>
      </c>
      <c r="T9" s="72">
        <f>$J$30</f>
        <v>4</v>
      </c>
      <c r="U9" s="79">
        <f t="shared" si="1"/>
        <v>34.595</v>
      </c>
      <c r="V9" s="72">
        <f>$J$30</f>
        <v>4</v>
      </c>
      <c r="W9" s="79">
        <f t="shared" si="2"/>
        <v>31.09</v>
      </c>
      <c r="X9" s="72">
        <f>$J$30</f>
        <v>4</v>
      </c>
      <c r="Y9" s="79">
        <f t="shared" si="3"/>
        <v>31.16625</v>
      </c>
      <c r="Z9" s="72">
        <f>$J$30</f>
        <v>4</v>
      </c>
      <c r="AA9" s="79">
        <f t="shared" si="4"/>
        <v>34.59</v>
      </c>
      <c r="AB9" s="72">
        <f>$J$30</f>
        <v>4</v>
      </c>
      <c r="AC9" s="65">
        <f t="shared" si="5"/>
        <v>29.90625</v>
      </c>
      <c r="AE9" s="48" t="s">
        <v>13</v>
      </c>
      <c r="AF9" s="72">
        <f>$J$30</f>
        <v>4</v>
      </c>
      <c r="AG9" s="79">
        <f t="shared" si="6"/>
        <v>34.595</v>
      </c>
      <c r="AH9" s="72">
        <f>$J$30</f>
        <v>4</v>
      </c>
      <c r="AI9" s="79">
        <f t="shared" si="7"/>
        <v>31.09</v>
      </c>
      <c r="AJ9" s="72">
        <f>$J$30</f>
        <v>4</v>
      </c>
      <c r="AK9" s="79">
        <f t="shared" si="8"/>
        <v>31.16625</v>
      </c>
      <c r="AL9" s="72">
        <f>$J$30</f>
        <v>4</v>
      </c>
      <c r="AM9" s="79">
        <f t="shared" si="9"/>
        <v>34.59</v>
      </c>
      <c r="AN9" s="72">
        <f>$J$30</f>
        <v>4</v>
      </c>
      <c r="AO9" s="65">
        <f t="shared" si="10"/>
        <v>29.90625</v>
      </c>
    </row>
    <row r="10" spans="3:41" ht="15">
      <c r="C10" s="48" t="s">
        <v>14</v>
      </c>
      <c r="D10" s="72">
        <f>J30</f>
        <v>4</v>
      </c>
      <c r="E10" s="178">
        <f>'B21'!E10</f>
        <v>34.46125</v>
      </c>
      <c r="F10" s="72">
        <f>J30</f>
        <v>4</v>
      </c>
      <c r="G10" s="178">
        <f>'B21'!G10</f>
        <v>31.9425</v>
      </c>
      <c r="H10" s="72">
        <f>J30</f>
        <v>4</v>
      </c>
      <c r="I10" s="178">
        <f>'B21'!I10</f>
        <v>32.82125</v>
      </c>
      <c r="J10" s="72">
        <f>J30</f>
        <v>4</v>
      </c>
      <c r="K10" s="178">
        <f>'B21'!K10</f>
        <v>34.2075</v>
      </c>
      <c r="L10" s="72">
        <f>J30</f>
        <v>4</v>
      </c>
      <c r="M10" s="180">
        <f>'B21'!M10</f>
        <v>30.2575</v>
      </c>
      <c r="N10" s="72">
        <f aca="true" t="shared" si="11" ref="N10:N27">$J$30</f>
        <v>4</v>
      </c>
      <c r="O10" s="180">
        <f>'B21'!O10</f>
        <v>30.7725</v>
      </c>
      <c r="P10" s="72">
        <f t="shared" si="0"/>
        <v>3</v>
      </c>
      <c r="Q10" s="181">
        <f>'B21'!Q10</f>
        <v>30.6525</v>
      </c>
      <c r="S10" s="48" t="s">
        <v>14</v>
      </c>
      <c r="T10" s="72">
        <f>$J$30</f>
        <v>4</v>
      </c>
      <c r="U10" s="79">
        <f t="shared" si="1"/>
        <v>34.46125</v>
      </c>
      <c r="V10" s="72">
        <f>$J$30</f>
        <v>4</v>
      </c>
      <c r="W10" s="79">
        <f t="shared" si="2"/>
        <v>31.9425</v>
      </c>
      <c r="X10" s="72">
        <f>$J$30</f>
        <v>4</v>
      </c>
      <c r="Y10" s="79">
        <f t="shared" si="3"/>
        <v>32.82125</v>
      </c>
      <c r="Z10" s="72">
        <f>$J$30</f>
        <v>4</v>
      </c>
      <c r="AA10" s="79">
        <f t="shared" si="4"/>
        <v>34.2075</v>
      </c>
      <c r="AB10" s="72">
        <f>$J$30</f>
        <v>4</v>
      </c>
      <c r="AC10" s="65">
        <f t="shared" si="5"/>
        <v>30.2575</v>
      </c>
      <c r="AE10" s="48" t="s">
        <v>14</v>
      </c>
      <c r="AF10" s="72">
        <f>$J$30</f>
        <v>4</v>
      </c>
      <c r="AG10" s="79">
        <f t="shared" si="6"/>
        <v>34.46125</v>
      </c>
      <c r="AH10" s="72">
        <f>$J$30</f>
        <v>4</v>
      </c>
      <c r="AI10" s="79">
        <f t="shared" si="7"/>
        <v>31.9425</v>
      </c>
      <c r="AJ10" s="72">
        <f>$J$30</f>
        <v>4</v>
      </c>
      <c r="AK10" s="79">
        <f t="shared" si="8"/>
        <v>32.82125</v>
      </c>
      <c r="AL10" s="72">
        <f>$J$30</f>
        <v>4</v>
      </c>
      <c r="AM10" s="79">
        <f t="shared" si="9"/>
        <v>34.2075</v>
      </c>
      <c r="AN10" s="72">
        <f>$J$30</f>
        <v>4</v>
      </c>
      <c r="AO10" s="65">
        <f t="shared" si="10"/>
        <v>30.2575</v>
      </c>
    </row>
    <row r="11" spans="3:41" ht="15">
      <c r="C11" s="48" t="s">
        <v>15</v>
      </c>
      <c r="D11" s="73">
        <f aca="true" t="shared" si="12" ref="D11:D16">$C$30</f>
        <v>1</v>
      </c>
      <c r="E11" s="178">
        <f>'B21'!E11</f>
        <v>35.66875</v>
      </c>
      <c r="F11" s="73">
        <f aca="true" t="shared" si="13" ref="F11:F16">$C$30</f>
        <v>1</v>
      </c>
      <c r="G11" s="178">
        <f>'B21'!G11</f>
        <v>31.22125</v>
      </c>
      <c r="H11" s="73">
        <f aca="true" t="shared" si="14" ref="H11:H16">$C$30</f>
        <v>1</v>
      </c>
      <c r="I11" s="178">
        <f>'B21'!I11</f>
        <v>33.63875</v>
      </c>
      <c r="J11" s="73">
        <f aca="true" t="shared" si="15" ref="J11:J16">$C$30</f>
        <v>1</v>
      </c>
      <c r="K11" s="178">
        <f>'B21'!K11</f>
        <v>33.2825</v>
      </c>
      <c r="L11" s="73">
        <f aca="true" t="shared" si="16" ref="L11:L16">$C$30</f>
        <v>1</v>
      </c>
      <c r="M11" s="180">
        <f>'B21'!M11</f>
        <v>31.605</v>
      </c>
      <c r="N11" s="72">
        <f t="shared" si="11"/>
        <v>4</v>
      </c>
      <c r="O11" s="180">
        <f>'B21'!O11</f>
        <v>31.23125</v>
      </c>
      <c r="P11" s="72">
        <f t="shared" si="0"/>
        <v>3</v>
      </c>
      <c r="Q11" s="181">
        <f>'B21'!Q11</f>
        <v>31.21125</v>
      </c>
      <c r="S11" s="48" t="s">
        <v>15</v>
      </c>
      <c r="T11" s="73">
        <f aca="true" t="shared" si="17" ref="T11:T16">$C$30</f>
        <v>1</v>
      </c>
      <c r="U11" s="79">
        <f t="shared" si="1"/>
        <v>35.66875</v>
      </c>
      <c r="V11" s="73">
        <f aca="true" t="shared" si="18" ref="V11:V16">$C$30</f>
        <v>1</v>
      </c>
      <c r="W11" s="79">
        <f t="shared" si="2"/>
        <v>31.22125</v>
      </c>
      <c r="X11" s="73">
        <f aca="true" t="shared" si="19" ref="X11:X16">$C$30</f>
        <v>1</v>
      </c>
      <c r="Y11" s="79">
        <f t="shared" si="3"/>
        <v>33.63875</v>
      </c>
      <c r="Z11" s="73">
        <f aca="true" t="shared" si="20" ref="Z11:Z16">$C$30</f>
        <v>1</v>
      </c>
      <c r="AA11" s="79">
        <f t="shared" si="4"/>
        <v>33.2825</v>
      </c>
      <c r="AB11" s="73">
        <f aca="true" t="shared" si="21" ref="AB11:AB16">$C$30</f>
        <v>1</v>
      </c>
      <c r="AC11" s="65">
        <f t="shared" si="5"/>
        <v>31.605</v>
      </c>
      <c r="AE11" s="48" t="s">
        <v>15</v>
      </c>
      <c r="AF11" s="73">
        <f aca="true" t="shared" si="22" ref="AF11:AF16">$C$30</f>
        <v>1</v>
      </c>
      <c r="AG11" s="79">
        <f t="shared" si="6"/>
        <v>35.66875</v>
      </c>
      <c r="AH11" s="73">
        <f aca="true" t="shared" si="23" ref="AH11:AH16">$C$30</f>
        <v>1</v>
      </c>
      <c r="AI11" s="79">
        <f t="shared" si="7"/>
        <v>31.22125</v>
      </c>
      <c r="AJ11" s="73">
        <f aca="true" t="shared" si="24" ref="AJ11:AJ16">$C$30</f>
        <v>1</v>
      </c>
      <c r="AK11" s="79">
        <f t="shared" si="8"/>
        <v>33.63875</v>
      </c>
      <c r="AL11" s="73">
        <f aca="true" t="shared" si="25" ref="AL11:AL16">$C$30</f>
        <v>1</v>
      </c>
      <c r="AM11" s="79">
        <f t="shared" si="9"/>
        <v>33.2825</v>
      </c>
      <c r="AN11" s="73">
        <f aca="true" t="shared" si="26" ref="AN11:AN16">$C$30</f>
        <v>1</v>
      </c>
      <c r="AO11" s="65">
        <f t="shared" si="10"/>
        <v>31.605</v>
      </c>
    </row>
    <row r="12" spans="3:41" ht="15">
      <c r="C12" s="48" t="s">
        <v>16</v>
      </c>
      <c r="D12" s="73">
        <f t="shared" si="12"/>
        <v>1</v>
      </c>
      <c r="E12" s="178">
        <f>'B21'!E12</f>
        <v>33.70875</v>
      </c>
      <c r="F12" s="73">
        <f t="shared" si="13"/>
        <v>1</v>
      </c>
      <c r="G12" s="178">
        <f>'B21'!G12</f>
        <v>30.64875</v>
      </c>
      <c r="H12" s="73">
        <f t="shared" si="14"/>
        <v>1</v>
      </c>
      <c r="I12" s="178">
        <f>'B21'!I12</f>
        <v>31.00625</v>
      </c>
      <c r="J12" s="73">
        <f t="shared" si="15"/>
        <v>1</v>
      </c>
      <c r="K12" s="178">
        <f>'B21'!K12</f>
        <v>31.30875</v>
      </c>
      <c r="L12" s="73">
        <f t="shared" si="16"/>
        <v>1</v>
      </c>
      <c r="M12" s="180">
        <f>'B21'!M12</f>
        <v>32.465</v>
      </c>
      <c r="N12" s="72">
        <f t="shared" si="11"/>
        <v>4</v>
      </c>
      <c r="O12" s="180">
        <f>'B21'!O12</f>
        <v>33.28</v>
      </c>
      <c r="P12" s="72">
        <f t="shared" si="0"/>
        <v>3</v>
      </c>
      <c r="Q12" s="181">
        <f>'B21'!Q12</f>
        <v>30.1775</v>
      </c>
      <c r="S12" s="48" t="s">
        <v>16</v>
      </c>
      <c r="T12" s="73">
        <f t="shared" si="17"/>
        <v>1</v>
      </c>
      <c r="U12" s="79">
        <f t="shared" si="1"/>
        <v>33.70875</v>
      </c>
      <c r="V12" s="73">
        <f t="shared" si="18"/>
        <v>1</v>
      </c>
      <c r="W12" s="79">
        <f t="shared" si="2"/>
        <v>30.64875</v>
      </c>
      <c r="X12" s="73">
        <f t="shared" si="19"/>
        <v>1</v>
      </c>
      <c r="Y12" s="79">
        <f t="shared" si="3"/>
        <v>31.00625</v>
      </c>
      <c r="Z12" s="73">
        <f t="shared" si="20"/>
        <v>1</v>
      </c>
      <c r="AA12" s="79">
        <f t="shared" si="4"/>
        <v>31.30875</v>
      </c>
      <c r="AB12" s="73">
        <f t="shared" si="21"/>
        <v>1</v>
      </c>
      <c r="AC12" s="65">
        <f t="shared" si="5"/>
        <v>32.465</v>
      </c>
      <c r="AE12" s="48" t="s">
        <v>16</v>
      </c>
      <c r="AF12" s="73">
        <f t="shared" si="22"/>
        <v>1</v>
      </c>
      <c r="AG12" s="79">
        <f t="shared" si="6"/>
        <v>33.70875</v>
      </c>
      <c r="AH12" s="73">
        <f t="shared" si="23"/>
        <v>1</v>
      </c>
      <c r="AI12" s="79">
        <f t="shared" si="7"/>
        <v>30.64875</v>
      </c>
      <c r="AJ12" s="73">
        <f t="shared" si="24"/>
        <v>1</v>
      </c>
      <c r="AK12" s="79">
        <f t="shared" si="8"/>
        <v>31.00625</v>
      </c>
      <c r="AL12" s="73">
        <f t="shared" si="25"/>
        <v>1</v>
      </c>
      <c r="AM12" s="79">
        <f t="shared" si="9"/>
        <v>31.30875</v>
      </c>
      <c r="AN12" s="73">
        <f t="shared" si="26"/>
        <v>1</v>
      </c>
      <c r="AO12" s="65">
        <f t="shared" si="10"/>
        <v>32.465</v>
      </c>
    </row>
    <row r="13" spans="3:41" ht="15">
      <c r="C13" s="48" t="s">
        <v>17</v>
      </c>
      <c r="D13" s="73">
        <f t="shared" si="12"/>
        <v>1</v>
      </c>
      <c r="E13" s="178">
        <f>'B21'!E13</f>
        <v>34.1225</v>
      </c>
      <c r="F13" s="73">
        <f t="shared" si="13"/>
        <v>1</v>
      </c>
      <c r="G13" s="178">
        <f>'B21'!G13</f>
        <v>29.6225</v>
      </c>
      <c r="H13" s="73">
        <f t="shared" si="14"/>
        <v>1</v>
      </c>
      <c r="I13" s="178">
        <f>'B21'!I13</f>
        <v>33.71375</v>
      </c>
      <c r="J13" s="73">
        <f t="shared" si="15"/>
        <v>1</v>
      </c>
      <c r="K13" s="178">
        <f>'B21'!K13</f>
        <v>31.08375</v>
      </c>
      <c r="L13" s="73">
        <f t="shared" si="16"/>
        <v>1</v>
      </c>
      <c r="M13" s="180">
        <f>'B21'!M13</f>
        <v>33.33625</v>
      </c>
      <c r="N13" s="72">
        <f t="shared" si="11"/>
        <v>4</v>
      </c>
      <c r="O13" s="180">
        <f>'B21'!O13</f>
        <v>32.81</v>
      </c>
      <c r="P13" s="72">
        <f t="shared" si="0"/>
        <v>3</v>
      </c>
      <c r="Q13" s="181">
        <f>'B21'!Q13</f>
        <v>29.3875</v>
      </c>
      <c r="S13" s="48" t="s">
        <v>17</v>
      </c>
      <c r="T13" s="73">
        <f t="shared" si="17"/>
        <v>1</v>
      </c>
      <c r="U13" s="79">
        <f t="shared" si="1"/>
        <v>34.1225</v>
      </c>
      <c r="V13" s="73">
        <f t="shared" si="18"/>
        <v>1</v>
      </c>
      <c r="W13" s="79">
        <f t="shared" si="2"/>
        <v>29.6225</v>
      </c>
      <c r="X13" s="73">
        <f t="shared" si="19"/>
        <v>1</v>
      </c>
      <c r="Y13" s="79">
        <f t="shared" si="3"/>
        <v>33.71375</v>
      </c>
      <c r="Z13" s="73">
        <f t="shared" si="20"/>
        <v>1</v>
      </c>
      <c r="AA13" s="79">
        <f t="shared" si="4"/>
        <v>31.08375</v>
      </c>
      <c r="AB13" s="73">
        <f t="shared" si="21"/>
        <v>1</v>
      </c>
      <c r="AC13" s="65">
        <f t="shared" si="5"/>
        <v>33.33625</v>
      </c>
      <c r="AE13" s="48" t="s">
        <v>17</v>
      </c>
      <c r="AF13" s="73">
        <f t="shared" si="22"/>
        <v>1</v>
      </c>
      <c r="AG13" s="79">
        <f t="shared" si="6"/>
        <v>34.1225</v>
      </c>
      <c r="AH13" s="73">
        <f t="shared" si="23"/>
        <v>1</v>
      </c>
      <c r="AI13" s="79">
        <f t="shared" si="7"/>
        <v>29.6225</v>
      </c>
      <c r="AJ13" s="73">
        <f t="shared" si="24"/>
        <v>1</v>
      </c>
      <c r="AK13" s="79">
        <f t="shared" si="8"/>
        <v>33.71375</v>
      </c>
      <c r="AL13" s="73">
        <f t="shared" si="25"/>
        <v>1</v>
      </c>
      <c r="AM13" s="79">
        <f t="shared" si="9"/>
        <v>31.08375</v>
      </c>
      <c r="AN13" s="73">
        <f t="shared" si="26"/>
        <v>1</v>
      </c>
      <c r="AO13" s="65">
        <f t="shared" si="10"/>
        <v>33.33625</v>
      </c>
    </row>
    <row r="14" spans="3:41" ht="15">
      <c r="C14" s="48" t="s">
        <v>18</v>
      </c>
      <c r="D14" s="73">
        <f t="shared" si="12"/>
        <v>1</v>
      </c>
      <c r="E14" s="178">
        <f>'B21'!E14</f>
        <v>34.13125</v>
      </c>
      <c r="F14" s="73">
        <f t="shared" si="13"/>
        <v>1</v>
      </c>
      <c r="G14" s="178">
        <f>'B21'!G14</f>
        <v>30.94375</v>
      </c>
      <c r="H14" s="73">
        <f t="shared" si="14"/>
        <v>1</v>
      </c>
      <c r="I14" s="178">
        <f>'B21'!I14</f>
        <v>32.17375</v>
      </c>
      <c r="J14" s="73">
        <f t="shared" si="15"/>
        <v>1</v>
      </c>
      <c r="K14" s="178">
        <f>'B21'!K14</f>
        <v>30.935</v>
      </c>
      <c r="L14" s="73">
        <f t="shared" si="16"/>
        <v>1</v>
      </c>
      <c r="M14" s="180">
        <f>'B21'!M14</f>
        <v>32.27375</v>
      </c>
      <c r="N14" s="72">
        <f t="shared" si="11"/>
        <v>4</v>
      </c>
      <c r="O14" s="180">
        <f>'B21'!O14</f>
        <v>30.82</v>
      </c>
      <c r="P14" s="72">
        <f t="shared" si="0"/>
        <v>3</v>
      </c>
      <c r="Q14" s="181">
        <f>'B21'!Q14</f>
        <v>29.39875</v>
      </c>
      <c r="S14" s="48" t="s">
        <v>18</v>
      </c>
      <c r="T14" s="73">
        <f t="shared" si="17"/>
        <v>1</v>
      </c>
      <c r="U14" s="79">
        <f t="shared" si="1"/>
        <v>34.13125</v>
      </c>
      <c r="V14" s="73">
        <f t="shared" si="18"/>
        <v>1</v>
      </c>
      <c r="W14" s="79">
        <f t="shared" si="2"/>
        <v>30.94375</v>
      </c>
      <c r="X14" s="73">
        <f t="shared" si="19"/>
        <v>1</v>
      </c>
      <c r="Y14" s="79">
        <f t="shared" si="3"/>
        <v>32.17375</v>
      </c>
      <c r="Z14" s="73">
        <f t="shared" si="20"/>
        <v>1</v>
      </c>
      <c r="AA14" s="79">
        <f t="shared" si="4"/>
        <v>30.935</v>
      </c>
      <c r="AB14" s="73">
        <f t="shared" si="21"/>
        <v>1</v>
      </c>
      <c r="AC14" s="65">
        <f t="shared" si="5"/>
        <v>32.27375</v>
      </c>
      <c r="AD14" s="16"/>
      <c r="AE14" s="48" t="s">
        <v>18</v>
      </c>
      <c r="AF14" s="73">
        <f t="shared" si="22"/>
        <v>1</v>
      </c>
      <c r="AG14" s="79">
        <f t="shared" si="6"/>
        <v>34.13125</v>
      </c>
      <c r="AH14" s="73">
        <f t="shared" si="23"/>
        <v>1</v>
      </c>
      <c r="AI14" s="79">
        <f t="shared" si="7"/>
        <v>30.94375</v>
      </c>
      <c r="AJ14" s="73">
        <f t="shared" si="24"/>
        <v>1</v>
      </c>
      <c r="AK14" s="79">
        <f t="shared" si="8"/>
        <v>32.17375</v>
      </c>
      <c r="AL14" s="73">
        <f t="shared" si="25"/>
        <v>1</v>
      </c>
      <c r="AM14" s="79">
        <f t="shared" si="9"/>
        <v>30.935</v>
      </c>
      <c r="AN14" s="73">
        <f t="shared" si="26"/>
        <v>1</v>
      </c>
      <c r="AO14" s="65">
        <f t="shared" si="10"/>
        <v>32.27375</v>
      </c>
    </row>
    <row r="15" spans="3:41" ht="15">
      <c r="C15" s="48" t="s">
        <v>19</v>
      </c>
      <c r="D15" s="73">
        <f t="shared" si="12"/>
        <v>1</v>
      </c>
      <c r="E15" s="178">
        <f>'B21'!E15</f>
        <v>34.64125</v>
      </c>
      <c r="F15" s="73">
        <f t="shared" si="13"/>
        <v>1</v>
      </c>
      <c r="G15" s="178">
        <f>'B21'!G15</f>
        <v>30.585</v>
      </c>
      <c r="H15" s="73">
        <f t="shared" si="14"/>
        <v>1</v>
      </c>
      <c r="I15" s="178">
        <f>'B21'!I15</f>
        <v>31.2575</v>
      </c>
      <c r="J15" s="73">
        <f t="shared" si="15"/>
        <v>1</v>
      </c>
      <c r="K15" s="178">
        <f>'B21'!K15</f>
        <v>30.72375</v>
      </c>
      <c r="L15" s="73">
        <f t="shared" si="16"/>
        <v>1</v>
      </c>
      <c r="M15" s="180">
        <f>'B21'!M15</f>
        <v>31.52375</v>
      </c>
      <c r="N15" s="72">
        <f t="shared" si="11"/>
        <v>4</v>
      </c>
      <c r="O15" s="180">
        <f>'B21'!O15</f>
        <v>28.1675</v>
      </c>
      <c r="P15" s="72">
        <f t="shared" si="0"/>
        <v>3</v>
      </c>
      <c r="Q15" s="181">
        <f>'B21'!Q15</f>
        <v>28.90875</v>
      </c>
      <c r="S15" s="48" t="s">
        <v>19</v>
      </c>
      <c r="T15" s="73">
        <f t="shared" si="17"/>
        <v>1</v>
      </c>
      <c r="U15" s="79">
        <f t="shared" si="1"/>
        <v>34.64125</v>
      </c>
      <c r="V15" s="73">
        <f t="shared" si="18"/>
        <v>1</v>
      </c>
      <c r="W15" s="79">
        <f t="shared" si="2"/>
        <v>30.585</v>
      </c>
      <c r="X15" s="73">
        <f t="shared" si="19"/>
        <v>1</v>
      </c>
      <c r="Y15" s="79">
        <f t="shared" si="3"/>
        <v>31.2575</v>
      </c>
      <c r="Z15" s="73">
        <f t="shared" si="20"/>
        <v>1</v>
      </c>
      <c r="AA15" s="79">
        <f t="shared" si="4"/>
        <v>30.72375</v>
      </c>
      <c r="AB15" s="73">
        <f t="shared" si="21"/>
        <v>1</v>
      </c>
      <c r="AC15" s="65">
        <f t="shared" si="5"/>
        <v>31.52375</v>
      </c>
      <c r="AE15" s="48" t="s">
        <v>19</v>
      </c>
      <c r="AF15" s="73">
        <f t="shared" si="22"/>
        <v>1</v>
      </c>
      <c r="AG15" s="79">
        <f t="shared" si="6"/>
        <v>34.64125</v>
      </c>
      <c r="AH15" s="73">
        <f t="shared" si="23"/>
        <v>1</v>
      </c>
      <c r="AI15" s="79">
        <f t="shared" si="7"/>
        <v>30.585</v>
      </c>
      <c r="AJ15" s="73">
        <f t="shared" si="24"/>
        <v>1</v>
      </c>
      <c r="AK15" s="79">
        <f t="shared" si="8"/>
        <v>31.2575</v>
      </c>
      <c r="AL15" s="73">
        <f t="shared" si="25"/>
        <v>1</v>
      </c>
      <c r="AM15" s="79">
        <f t="shared" si="9"/>
        <v>30.72375</v>
      </c>
      <c r="AN15" s="73">
        <f t="shared" si="26"/>
        <v>1</v>
      </c>
      <c r="AO15" s="65">
        <f t="shared" si="10"/>
        <v>31.52375</v>
      </c>
    </row>
    <row r="16" spans="3:41" ht="15">
      <c r="C16" s="48" t="s">
        <v>20</v>
      </c>
      <c r="D16" s="73">
        <f t="shared" si="12"/>
        <v>1</v>
      </c>
      <c r="E16" s="178">
        <f>'B21'!E16</f>
        <v>34.78125</v>
      </c>
      <c r="F16" s="73">
        <f t="shared" si="13"/>
        <v>1</v>
      </c>
      <c r="G16" s="178">
        <f>'B21'!G16</f>
        <v>29.31125</v>
      </c>
      <c r="H16" s="73">
        <f t="shared" si="14"/>
        <v>1</v>
      </c>
      <c r="I16" s="178">
        <f>'B21'!I16</f>
        <v>33.13875</v>
      </c>
      <c r="J16" s="73">
        <f t="shared" si="15"/>
        <v>1</v>
      </c>
      <c r="K16" s="178">
        <f>'B21'!K16</f>
        <v>30.74625</v>
      </c>
      <c r="L16" s="73">
        <f t="shared" si="16"/>
        <v>1</v>
      </c>
      <c r="M16" s="180">
        <f>'B21'!M16</f>
        <v>31.1975</v>
      </c>
      <c r="N16" s="72">
        <f t="shared" si="11"/>
        <v>4</v>
      </c>
      <c r="O16" s="180">
        <f>'B21'!O16</f>
        <v>28.67875</v>
      </c>
      <c r="P16" s="72">
        <f t="shared" si="0"/>
        <v>3</v>
      </c>
      <c r="Q16" s="181">
        <f>'B21'!Q16</f>
        <v>28.0325</v>
      </c>
      <c r="S16" s="48" t="s">
        <v>20</v>
      </c>
      <c r="T16" s="73">
        <f t="shared" si="17"/>
        <v>1</v>
      </c>
      <c r="U16" s="79">
        <f t="shared" si="1"/>
        <v>34.78125</v>
      </c>
      <c r="V16" s="73">
        <f t="shared" si="18"/>
        <v>1</v>
      </c>
      <c r="W16" s="79">
        <f t="shared" si="2"/>
        <v>29.31125</v>
      </c>
      <c r="X16" s="73">
        <f t="shared" si="19"/>
        <v>1</v>
      </c>
      <c r="Y16" s="79">
        <f t="shared" si="3"/>
        <v>33.13875</v>
      </c>
      <c r="Z16" s="73">
        <f t="shared" si="20"/>
        <v>1</v>
      </c>
      <c r="AA16" s="79">
        <f t="shared" si="4"/>
        <v>30.74625</v>
      </c>
      <c r="AB16" s="73">
        <f t="shared" si="21"/>
        <v>1</v>
      </c>
      <c r="AC16" s="65">
        <f t="shared" si="5"/>
        <v>31.1975</v>
      </c>
      <c r="AE16" s="48" t="s">
        <v>20</v>
      </c>
      <c r="AF16" s="73">
        <f t="shared" si="22"/>
        <v>1</v>
      </c>
      <c r="AG16" s="79">
        <f t="shared" si="6"/>
        <v>34.78125</v>
      </c>
      <c r="AH16" s="73">
        <f t="shared" si="23"/>
        <v>1</v>
      </c>
      <c r="AI16" s="79">
        <f t="shared" si="7"/>
        <v>29.31125</v>
      </c>
      <c r="AJ16" s="73">
        <f t="shared" si="24"/>
        <v>1</v>
      </c>
      <c r="AK16" s="79">
        <f t="shared" si="8"/>
        <v>33.13875</v>
      </c>
      <c r="AL16" s="73">
        <f t="shared" si="25"/>
        <v>1</v>
      </c>
      <c r="AM16" s="79">
        <f t="shared" si="9"/>
        <v>30.74625</v>
      </c>
      <c r="AN16" s="73">
        <f t="shared" si="26"/>
        <v>1</v>
      </c>
      <c r="AO16" s="65">
        <f t="shared" si="10"/>
        <v>31.1975</v>
      </c>
    </row>
    <row r="17" spans="3:41" ht="15">
      <c r="C17" s="48" t="s">
        <v>21</v>
      </c>
      <c r="D17" s="72">
        <f>J30</f>
        <v>4</v>
      </c>
      <c r="E17" s="178">
        <f>'B21'!E17</f>
        <v>33.53875</v>
      </c>
      <c r="F17" s="72">
        <f>J30</f>
        <v>4</v>
      </c>
      <c r="G17" s="178">
        <f>'B21'!G17</f>
        <v>29.015</v>
      </c>
      <c r="H17" s="72">
        <f>J30</f>
        <v>4</v>
      </c>
      <c r="I17" s="178">
        <f>'B21'!I17</f>
        <v>31.54625</v>
      </c>
      <c r="J17" s="72">
        <f>J30</f>
        <v>4</v>
      </c>
      <c r="K17" s="178">
        <f>'B21'!K17</f>
        <v>30.365</v>
      </c>
      <c r="L17" s="72">
        <f>J30</f>
        <v>4</v>
      </c>
      <c r="M17" s="180">
        <f>'B21'!M17</f>
        <v>32.1675</v>
      </c>
      <c r="N17" s="72">
        <f t="shared" si="11"/>
        <v>4</v>
      </c>
      <c r="O17" s="180">
        <f>'B21'!O17</f>
        <v>28.2875</v>
      </c>
      <c r="P17" s="72">
        <f t="shared" si="0"/>
        <v>3</v>
      </c>
      <c r="Q17" s="181">
        <f>'B21'!Q17</f>
        <v>29.09375</v>
      </c>
      <c r="S17" s="48" t="s">
        <v>21</v>
      </c>
      <c r="T17" s="72">
        <f aca="true" t="shared" si="27" ref="T17:T22">$J$30</f>
        <v>4</v>
      </c>
      <c r="U17" s="79">
        <f t="shared" si="1"/>
        <v>33.53875</v>
      </c>
      <c r="V17" s="72">
        <f aca="true" t="shared" si="28" ref="V17:V22">$J$30</f>
        <v>4</v>
      </c>
      <c r="W17" s="79">
        <f t="shared" si="2"/>
        <v>29.015</v>
      </c>
      <c r="X17" s="72">
        <f aca="true" t="shared" si="29" ref="X17:X22">$J$30</f>
        <v>4</v>
      </c>
      <c r="Y17" s="79">
        <f t="shared" si="3"/>
        <v>31.54625</v>
      </c>
      <c r="Z17" s="72">
        <f aca="true" t="shared" si="30" ref="Z17:Z22">$J$30</f>
        <v>4</v>
      </c>
      <c r="AA17" s="79">
        <f t="shared" si="4"/>
        <v>30.365</v>
      </c>
      <c r="AB17" s="72">
        <f aca="true" t="shared" si="31" ref="AB17:AB22">$J$30</f>
        <v>4</v>
      </c>
      <c r="AC17" s="65">
        <f t="shared" si="5"/>
        <v>32.1675</v>
      </c>
      <c r="AE17" s="48" t="s">
        <v>21</v>
      </c>
      <c r="AF17" s="72">
        <f>$J$30</f>
        <v>4</v>
      </c>
      <c r="AG17" s="79">
        <f t="shared" si="6"/>
        <v>33.53875</v>
      </c>
      <c r="AH17" s="72">
        <f aca="true" t="shared" si="32" ref="AH17:AH24">$J$30</f>
        <v>4</v>
      </c>
      <c r="AI17" s="79">
        <f t="shared" si="7"/>
        <v>29.015</v>
      </c>
      <c r="AJ17" s="72">
        <f aca="true" t="shared" si="33" ref="AJ17:AJ24">$J$30</f>
        <v>4</v>
      </c>
      <c r="AK17" s="79">
        <f t="shared" si="8"/>
        <v>31.54625</v>
      </c>
      <c r="AL17" s="72">
        <f aca="true" t="shared" si="34" ref="AL17:AL24">$J$30</f>
        <v>4</v>
      </c>
      <c r="AM17" s="79">
        <f t="shared" si="9"/>
        <v>30.365</v>
      </c>
      <c r="AN17" s="72">
        <f aca="true" t="shared" si="35" ref="AN17:AN24">$J$30</f>
        <v>4</v>
      </c>
      <c r="AO17" s="65">
        <f t="shared" si="10"/>
        <v>32.1675</v>
      </c>
    </row>
    <row r="18" spans="3:41" ht="15">
      <c r="C18" s="48" t="s">
        <v>22</v>
      </c>
      <c r="D18" s="72">
        <f>J30</f>
        <v>4</v>
      </c>
      <c r="E18" s="178">
        <f>'B21'!E18</f>
        <v>33.94875</v>
      </c>
      <c r="F18" s="72">
        <f>J30</f>
        <v>4</v>
      </c>
      <c r="G18" s="178">
        <f>'B21'!G18</f>
        <v>29.7325</v>
      </c>
      <c r="H18" s="72">
        <f>J30</f>
        <v>4</v>
      </c>
      <c r="I18" s="178">
        <f>'B21'!I18</f>
        <v>31.935</v>
      </c>
      <c r="J18" s="72">
        <f>J30</f>
        <v>4</v>
      </c>
      <c r="K18" s="178">
        <f>'B21'!K18</f>
        <v>30.3875</v>
      </c>
      <c r="L18" s="72">
        <f>J30</f>
        <v>4</v>
      </c>
      <c r="M18" s="180">
        <f>'B21'!M18</f>
        <v>32.02875</v>
      </c>
      <c r="N18" s="72">
        <f t="shared" si="11"/>
        <v>4</v>
      </c>
      <c r="O18" s="180">
        <f>'B21'!O18</f>
        <v>28.14875</v>
      </c>
      <c r="P18" s="72">
        <f t="shared" si="0"/>
        <v>3</v>
      </c>
      <c r="Q18" s="181">
        <f>'B21'!Q18</f>
        <v>28.295</v>
      </c>
      <c r="S18" s="48" t="s">
        <v>22</v>
      </c>
      <c r="T18" s="72">
        <f t="shared" si="27"/>
        <v>4</v>
      </c>
      <c r="U18" s="79">
        <f t="shared" si="1"/>
        <v>33.94875</v>
      </c>
      <c r="V18" s="72">
        <f t="shared" si="28"/>
        <v>4</v>
      </c>
      <c r="W18" s="79">
        <f t="shared" si="2"/>
        <v>29.7325</v>
      </c>
      <c r="X18" s="72">
        <f t="shared" si="29"/>
        <v>4</v>
      </c>
      <c r="Y18" s="79">
        <f t="shared" si="3"/>
        <v>31.935</v>
      </c>
      <c r="Z18" s="72">
        <f t="shared" si="30"/>
        <v>4</v>
      </c>
      <c r="AA18" s="79">
        <f t="shared" si="4"/>
        <v>30.3875</v>
      </c>
      <c r="AB18" s="72">
        <f t="shared" si="31"/>
        <v>4</v>
      </c>
      <c r="AC18" s="65">
        <f t="shared" si="5"/>
        <v>32.02875</v>
      </c>
      <c r="AE18" s="48" t="s">
        <v>22</v>
      </c>
      <c r="AF18" s="72">
        <f aca="true" t="shared" si="36" ref="AF18:AF24">$J$30</f>
        <v>4</v>
      </c>
      <c r="AG18" s="79">
        <f t="shared" si="6"/>
        <v>33.94875</v>
      </c>
      <c r="AH18" s="72">
        <f t="shared" si="32"/>
        <v>4</v>
      </c>
      <c r="AI18" s="79">
        <f t="shared" si="7"/>
        <v>29.7325</v>
      </c>
      <c r="AJ18" s="72">
        <f t="shared" si="33"/>
        <v>4</v>
      </c>
      <c r="AK18" s="79">
        <f t="shared" si="8"/>
        <v>31.935</v>
      </c>
      <c r="AL18" s="72">
        <f t="shared" si="34"/>
        <v>4</v>
      </c>
      <c r="AM18" s="79">
        <f t="shared" si="9"/>
        <v>30.3875</v>
      </c>
      <c r="AN18" s="72">
        <f t="shared" si="35"/>
        <v>4</v>
      </c>
      <c r="AO18" s="65">
        <f t="shared" si="10"/>
        <v>32.02875</v>
      </c>
    </row>
    <row r="19" spans="3:41" ht="15">
      <c r="C19" s="48" t="s">
        <v>23</v>
      </c>
      <c r="D19" s="72">
        <f>J30</f>
        <v>4</v>
      </c>
      <c r="E19" s="178">
        <f>'B21'!E19</f>
        <v>35.1325</v>
      </c>
      <c r="F19" s="72">
        <f>J30</f>
        <v>4</v>
      </c>
      <c r="G19" s="178">
        <f>'B21'!G19</f>
        <v>29.9725</v>
      </c>
      <c r="H19" s="72">
        <f>J30</f>
        <v>4</v>
      </c>
      <c r="I19" s="178">
        <f>'B21'!I19</f>
        <v>30.32</v>
      </c>
      <c r="J19" s="72">
        <f>J30</f>
        <v>4</v>
      </c>
      <c r="K19" s="178">
        <f>'B21'!K19</f>
        <v>31.3075</v>
      </c>
      <c r="L19" s="72">
        <f>J30</f>
        <v>4</v>
      </c>
      <c r="M19" s="180">
        <f>'B21'!M19</f>
        <v>31.98875</v>
      </c>
      <c r="N19" s="72">
        <f t="shared" si="11"/>
        <v>4</v>
      </c>
      <c r="O19" s="180">
        <f>'B21'!O19</f>
        <v>28.91125</v>
      </c>
      <c r="P19" s="72">
        <f t="shared" si="0"/>
        <v>3</v>
      </c>
      <c r="Q19" s="181">
        <f>'B21'!Q19</f>
        <v>28.22</v>
      </c>
      <c r="S19" s="48" t="s">
        <v>23</v>
      </c>
      <c r="T19" s="72">
        <f t="shared" si="27"/>
        <v>4</v>
      </c>
      <c r="U19" s="79">
        <f t="shared" si="1"/>
        <v>35.1325</v>
      </c>
      <c r="V19" s="72">
        <f t="shared" si="28"/>
        <v>4</v>
      </c>
      <c r="W19" s="79">
        <f t="shared" si="2"/>
        <v>29.9725</v>
      </c>
      <c r="X19" s="72">
        <f t="shared" si="29"/>
        <v>4</v>
      </c>
      <c r="Y19" s="79">
        <f t="shared" si="3"/>
        <v>30.32</v>
      </c>
      <c r="Z19" s="72">
        <f t="shared" si="30"/>
        <v>4</v>
      </c>
      <c r="AA19" s="79">
        <f t="shared" si="4"/>
        <v>31.3075</v>
      </c>
      <c r="AB19" s="72">
        <f t="shared" si="31"/>
        <v>4</v>
      </c>
      <c r="AC19" s="65">
        <f t="shared" si="5"/>
        <v>31.98875</v>
      </c>
      <c r="AE19" s="48" t="s">
        <v>23</v>
      </c>
      <c r="AF19" s="72">
        <f t="shared" si="36"/>
        <v>4</v>
      </c>
      <c r="AG19" s="79">
        <f t="shared" si="6"/>
        <v>35.1325</v>
      </c>
      <c r="AH19" s="72">
        <f t="shared" si="32"/>
        <v>4</v>
      </c>
      <c r="AI19" s="79">
        <f t="shared" si="7"/>
        <v>29.9725</v>
      </c>
      <c r="AJ19" s="72">
        <f t="shared" si="33"/>
        <v>4</v>
      </c>
      <c r="AK19" s="79">
        <f t="shared" si="8"/>
        <v>30.32</v>
      </c>
      <c r="AL19" s="72">
        <f t="shared" si="34"/>
        <v>4</v>
      </c>
      <c r="AM19" s="79">
        <f t="shared" si="9"/>
        <v>31.3075</v>
      </c>
      <c r="AN19" s="72">
        <f t="shared" si="35"/>
        <v>4</v>
      </c>
      <c r="AO19" s="65">
        <f t="shared" si="10"/>
        <v>31.98875</v>
      </c>
    </row>
    <row r="20" spans="3:41" ht="15">
      <c r="C20" s="48" t="s">
        <v>24</v>
      </c>
      <c r="D20" s="74">
        <f>$E$30</f>
        <v>2</v>
      </c>
      <c r="E20" s="178">
        <f>'B21'!E20</f>
        <v>34.755</v>
      </c>
      <c r="F20" s="74">
        <f>$E$30</f>
        <v>2</v>
      </c>
      <c r="G20" s="178">
        <f>'B21'!G20</f>
        <v>29.295</v>
      </c>
      <c r="H20" s="74">
        <f>$E$30</f>
        <v>2</v>
      </c>
      <c r="I20" s="178">
        <f>'B21'!I20</f>
        <v>29.55625</v>
      </c>
      <c r="J20" s="74">
        <f>$E$30</f>
        <v>2</v>
      </c>
      <c r="K20" s="178">
        <f>'B21'!K20</f>
        <v>32.0425</v>
      </c>
      <c r="L20" s="74">
        <f>$E$30</f>
        <v>2</v>
      </c>
      <c r="M20" s="180">
        <f>'B21'!M20</f>
        <v>29.79375</v>
      </c>
      <c r="N20" s="72">
        <f t="shared" si="11"/>
        <v>4</v>
      </c>
      <c r="O20" s="180">
        <f>'B21'!O20</f>
        <v>27.6675</v>
      </c>
      <c r="P20" s="72">
        <f t="shared" si="0"/>
        <v>3</v>
      </c>
      <c r="Q20" s="181">
        <f>'B21'!Q20</f>
        <v>27.785</v>
      </c>
      <c r="S20" s="48" t="s">
        <v>24</v>
      </c>
      <c r="T20" s="72">
        <f t="shared" si="27"/>
        <v>4</v>
      </c>
      <c r="U20" s="79">
        <f t="shared" si="1"/>
        <v>34.755</v>
      </c>
      <c r="V20" s="72">
        <f t="shared" si="28"/>
        <v>4</v>
      </c>
      <c r="W20" s="79">
        <f t="shared" si="2"/>
        <v>29.295</v>
      </c>
      <c r="X20" s="72">
        <f t="shared" si="29"/>
        <v>4</v>
      </c>
      <c r="Y20" s="79">
        <f t="shared" si="3"/>
        <v>29.55625</v>
      </c>
      <c r="Z20" s="72">
        <f t="shared" si="30"/>
        <v>4</v>
      </c>
      <c r="AA20" s="79">
        <f t="shared" si="4"/>
        <v>32.0425</v>
      </c>
      <c r="AB20" s="72">
        <f t="shared" si="31"/>
        <v>4</v>
      </c>
      <c r="AC20" s="65">
        <f t="shared" si="5"/>
        <v>29.79375</v>
      </c>
      <c r="AE20" s="48" t="s">
        <v>24</v>
      </c>
      <c r="AF20" s="72">
        <f t="shared" si="36"/>
        <v>4</v>
      </c>
      <c r="AG20" s="79">
        <f t="shared" si="6"/>
        <v>34.755</v>
      </c>
      <c r="AH20" s="72">
        <f t="shared" si="32"/>
        <v>4</v>
      </c>
      <c r="AI20" s="79">
        <f t="shared" si="7"/>
        <v>29.295</v>
      </c>
      <c r="AJ20" s="72">
        <f t="shared" si="33"/>
        <v>4</v>
      </c>
      <c r="AK20" s="79">
        <f t="shared" si="8"/>
        <v>29.55625</v>
      </c>
      <c r="AL20" s="72">
        <f t="shared" si="34"/>
        <v>4</v>
      </c>
      <c r="AM20" s="79">
        <f t="shared" si="9"/>
        <v>32.0425</v>
      </c>
      <c r="AN20" s="72">
        <f t="shared" si="35"/>
        <v>4</v>
      </c>
      <c r="AO20" s="65">
        <f t="shared" si="10"/>
        <v>29.79375</v>
      </c>
    </row>
    <row r="21" spans="3:41" ht="15">
      <c r="C21" s="48" t="s">
        <v>25</v>
      </c>
      <c r="D21" s="74">
        <f>$E$30</f>
        <v>2</v>
      </c>
      <c r="E21" s="178">
        <f>'B21'!E21</f>
        <v>35.18125</v>
      </c>
      <c r="F21" s="74">
        <f>$E$30</f>
        <v>2</v>
      </c>
      <c r="G21" s="178">
        <f>'B21'!G21</f>
        <v>30.13125</v>
      </c>
      <c r="H21" s="74">
        <f>$E$30</f>
        <v>2</v>
      </c>
      <c r="I21" s="178">
        <f>'B21'!I21</f>
        <v>30.1125</v>
      </c>
      <c r="J21" s="74">
        <f>$E$30</f>
        <v>2</v>
      </c>
      <c r="K21" s="178">
        <f>'B21'!K21</f>
        <v>30.48875</v>
      </c>
      <c r="L21" s="74">
        <f>$E$30</f>
        <v>2</v>
      </c>
      <c r="M21" s="180">
        <f>'B21'!M21</f>
        <v>28.7675</v>
      </c>
      <c r="N21" s="72">
        <f t="shared" si="11"/>
        <v>4</v>
      </c>
      <c r="O21" s="180">
        <f>'B21'!O21</f>
        <v>28.61</v>
      </c>
      <c r="P21" s="72">
        <f t="shared" si="0"/>
        <v>3</v>
      </c>
      <c r="Q21" s="181">
        <f>'B21'!Q21</f>
        <v>28.06</v>
      </c>
      <c r="S21" s="48" t="s">
        <v>25</v>
      </c>
      <c r="T21" s="72">
        <f t="shared" si="27"/>
        <v>4</v>
      </c>
      <c r="U21" s="79">
        <f t="shared" si="1"/>
        <v>35.18125</v>
      </c>
      <c r="V21" s="72">
        <f t="shared" si="28"/>
        <v>4</v>
      </c>
      <c r="W21" s="79">
        <f t="shared" si="2"/>
        <v>30.13125</v>
      </c>
      <c r="X21" s="72">
        <f t="shared" si="29"/>
        <v>4</v>
      </c>
      <c r="Y21" s="79">
        <f t="shared" si="3"/>
        <v>30.1125</v>
      </c>
      <c r="Z21" s="72">
        <f t="shared" si="30"/>
        <v>4</v>
      </c>
      <c r="AA21" s="79">
        <f t="shared" si="4"/>
        <v>30.48875</v>
      </c>
      <c r="AB21" s="72">
        <f t="shared" si="31"/>
        <v>4</v>
      </c>
      <c r="AC21" s="65">
        <f t="shared" si="5"/>
        <v>28.7675</v>
      </c>
      <c r="AE21" s="48" t="s">
        <v>25</v>
      </c>
      <c r="AF21" s="72">
        <f t="shared" si="36"/>
        <v>4</v>
      </c>
      <c r="AG21" s="79">
        <f t="shared" si="6"/>
        <v>35.18125</v>
      </c>
      <c r="AH21" s="72">
        <f t="shared" si="32"/>
        <v>4</v>
      </c>
      <c r="AI21" s="79">
        <f t="shared" si="7"/>
        <v>30.13125</v>
      </c>
      <c r="AJ21" s="72">
        <f t="shared" si="33"/>
        <v>4</v>
      </c>
      <c r="AK21" s="79">
        <f t="shared" si="8"/>
        <v>30.1125</v>
      </c>
      <c r="AL21" s="72">
        <f t="shared" si="34"/>
        <v>4</v>
      </c>
      <c r="AM21" s="79">
        <f t="shared" si="9"/>
        <v>30.48875</v>
      </c>
      <c r="AN21" s="72">
        <f t="shared" si="35"/>
        <v>4</v>
      </c>
      <c r="AO21" s="65">
        <f t="shared" si="10"/>
        <v>28.7675</v>
      </c>
    </row>
    <row r="22" spans="3:41" ht="15">
      <c r="C22" s="48" t="s">
        <v>26</v>
      </c>
      <c r="D22" s="74">
        <f>$E$30</f>
        <v>2</v>
      </c>
      <c r="E22" s="178">
        <f>'B21'!E22</f>
        <v>34.5025</v>
      </c>
      <c r="F22" s="74">
        <f>$E$30</f>
        <v>2</v>
      </c>
      <c r="G22" s="178">
        <f>'B21'!G22</f>
        <v>31.4325</v>
      </c>
      <c r="H22" s="74">
        <f>$E$30</f>
        <v>2</v>
      </c>
      <c r="I22" s="178">
        <f>'B21'!I22</f>
        <v>31.1475</v>
      </c>
      <c r="J22" s="74">
        <f>$E$30</f>
        <v>2</v>
      </c>
      <c r="K22" s="178">
        <f>'B21'!K22</f>
        <v>32.62</v>
      </c>
      <c r="L22" s="74">
        <f>$E$30</f>
        <v>2</v>
      </c>
      <c r="M22" s="180">
        <f>'B21'!M22</f>
        <v>29.69375</v>
      </c>
      <c r="N22" s="72">
        <f t="shared" si="11"/>
        <v>4</v>
      </c>
      <c r="O22" s="180">
        <f>'B21'!O22</f>
        <v>29.32625</v>
      </c>
      <c r="P22" s="72">
        <f t="shared" si="0"/>
        <v>3</v>
      </c>
      <c r="Q22" s="181">
        <f>'B21'!Q22</f>
        <v>29.32</v>
      </c>
      <c r="S22" s="48" t="s">
        <v>26</v>
      </c>
      <c r="T22" s="72">
        <f t="shared" si="27"/>
        <v>4</v>
      </c>
      <c r="U22" s="79">
        <f t="shared" si="1"/>
        <v>34.5025</v>
      </c>
      <c r="V22" s="72">
        <f t="shared" si="28"/>
        <v>4</v>
      </c>
      <c r="W22" s="79">
        <f t="shared" si="2"/>
        <v>31.4325</v>
      </c>
      <c r="X22" s="72">
        <f t="shared" si="29"/>
        <v>4</v>
      </c>
      <c r="Y22" s="79">
        <f t="shared" si="3"/>
        <v>31.1475</v>
      </c>
      <c r="Z22" s="72">
        <f t="shared" si="30"/>
        <v>4</v>
      </c>
      <c r="AA22" s="79">
        <f t="shared" si="4"/>
        <v>32.62</v>
      </c>
      <c r="AB22" s="72">
        <f t="shared" si="31"/>
        <v>4</v>
      </c>
      <c r="AC22" s="65">
        <f t="shared" si="5"/>
        <v>29.69375</v>
      </c>
      <c r="AE22" s="48" t="s">
        <v>26</v>
      </c>
      <c r="AF22" s="72">
        <f t="shared" si="36"/>
        <v>4</v>
      </c>
      <c r="AG22" s="79">
        <f t="shared" si="6"/>
        <v>34.5025</v>
      </c>
      <c r="AH22" s="72">
        <f t="shared" si="32"/>
        <v>4</v>
      </c>
      <c r="AI22" s="79">
        <f t="shared" si="7"/>
        <v>31.4325</v>
      </c>
      <c r="AJ22" s="72">
        <f t="shared" si="33"/>
        <v>4</v>
      </c>
      <c r="AK22" s="79">
        <f t="shared" si="8"/>
        <v>31.1475</v>
      </c>
      <c r="AL22" s="72">
        <f t="shared" si="34"/>
        <v>4</v>
      </c>
      <c r="AM22" s="79">
        <f t="shared" si="9"/>
        <v>32.62</v>
      </c>
      <c r="AN22" s="72">
        <f t="shared" si="35"/>
        <v>4</v>
      </c>
      <c r="AO22" s="65">
        <f t="shared" si="10"/>
        <v>29.69375</v>
      </c>
    </row>
    <row r="23" spans="3:41" ht="15">
      <c r="C23" s="48" t="s">
        <v>27</v>
      </c>
      <c r="D23" s="74">
        <f>$E$30</f>
        <v>2</v>
      </c>
      <c r="E23" s="178">
        <f>'B21'!E23</f>
        <v>34.82625</v>
      </c>
      <c r="F23" s="74">
        <f>$E$30</f>
        <v>2</v>
      </c>
      <c r="G23" s="178">
        <f>'B21'!G23</f>
        <v>32.22625</v>
      </c>
      <c r="H23" s="74">
        <f>$E$30</f>
        <v>2</v>
      </c>
      <c r="I23" s="178">
        <f>'B21'!I23</f>
        <v>34.1475</v>
      </c>
      <c r="J23" s="74">
        <f>$E$30</f>
        <v>2</v>
      </c>
      <c r="K23" s="178">
        <f>'B21'!K23</f>
        <v>32.45375</v>
      </c>
      <c r="L23" s="74">
        <f>$E$30</f>
        <v>2</v>
      </c>
      <c r="M23" s="180">
        <f>'B21'!M23</f>
        <v>31.2375</v>
      </c>
      <c r="N23" s="72">
        <f t="shared" si="11"/>
        <v>4</v>
      </c>
      <c r="O23" s="180">
        <f>'B21'!O23</f>
        <v>31.04375</v>
      </c>
      <c r="P23" s="72">
        <f t="shared" si="0"/>
        <v>3</v>
      </c>
      <c r="Q23" s="181">
        <f>'B21'!Q23</f>
        <v>32.56125</v>
      </c>
      <c r="S23" s="48" t="s">
        <v>27</v>
      </c>
      <c r="T23" s="74">
        <f>$E$30</f>
        <v>2</v>
      </c>
      <c r="U23" s="79">
        <f t="shared" si="1"/>
        <v>34.82625</v>
      </c>
      <c r="V23" s="74">
        <f>$E$30</f>
        <v>2</v>
      </c>
      <c r="W23" s="79">
        <f t="shared" si="2"/>
        <v>32.22625</v>
      </c>
      <c r="X23" s="74">
        <f>$E$30</f>
        <v>2</v>
      </c>
      <c r="Y23" s="79">
        <f t="shared" si="3"/>
        <v>34.1475</v>
      </c>
      <c r="Z23" s="74">
        <f>$E$30</f>
        <v>2</v>
      </c>
      <c r="AA23" s="79">
        <f t="shared" si="4"/>
        <v>32.45375</v>
      </c>
      <c r="AB23" s="74">
        <f>$E$30</f>
        <v>2</v>
      </c>
      <c r="AC23" s="65">
        <f t="shared" si="5"/>
        <v>31.2375</v>
      </c>
      <c r="AE23" s="48" t="s">
        <v>27</v>
      </c>
      <c r="AF23" s="72">
        <f t="shared" si="36"/>
        <v>4</v>
      </c>
      <c r="AG23" s="79">
        <f t="shared" si="6"/>
        <v>34.82625</v>
      </c>
      <c r="AH23" s="72">
        <f t="shared" si="32"/>
        <v>4</v>
      </c>
      <c r="AI23" s="79">
        <f t="shared" si="7"/>
        <v>32.22625</v>
      </c>
      <c r="AJ23" s="72">
        <f t="shared" si="33"/>
        <v>4</v>
      </c>
      <c r="AK23" s="79">
        <f t="shared" si="8"/>
        <v>34.1475</v>
      </c>
      <c r="AL23" s="72">
        <f t="shared" si="34"/>
        <v>4</v>
      </c>
      <c r="AM23" s="79">
        <f t="shared" si="9"/>
        <v>32.45375</v>
      </c>
      <c r="AN23" s="72">
        <f t="shared" si="35"/>
        <v>4</v>
      </c>
      <c r="AO23" s="65">
        <f t="shared" si="10"/>
        <v>31.2375</v>
      </c>
    </row>
    <row r="24" spans="3:41" ht="15">
      <c r="C24" s="48" t="s">
        <v>28</v>
      </c>
      <c r="D24" s="74">
        <v>2</v>
      </c>
      <c r="E24" s="178">
        <f>'B21'!E24</f>
        <v>33.35875</v>
      </c>
      <c r="F24" s="74">
        <f>$E$30</f>
        <v>2</v>
      </c>
      <c r="G24" s="178">
        <f>'B21'!G24</f>
        <v>31.3225</v>
      </c>
      <c r="H24" s="74">
        <f>$E$30</f>
        <v>2</v>
      </c>
      <c r="I24" s="178">
        <f>'B21'!I24</f>
        <v>34.85125</v>
      </c>
      <c r="J24" s="74">
        <f>$E$30</f>
        <v>2</v>
      </c>
      <c r="K24" s="178">
        <f>'B21'!K24</f>
        <v>32.79375</v>
      </c>
      <c r="L24" s="74">
        <f>$E$30</f>
        <v>2</v>
      </c>
      <c r="M24" s="180">
        <f>'B21'!M24</f>
        <v>29.925</v>
      </c>
      <c r="N24" s="72">
        <f t="shared" si="11"/>
        <v>4</v>
      </c>
      <c r="O24" s="180">
        <f>'B21'!O24</f>
        <v>32.84875</v>
      </c>
      <c r="P24" s="72">
        <f t="shared" si="0"/>
        <v>3</v>
      </c>
      <c r="Q24" s="181">
        <f>'B21'!Q24</f>
        <v>31.79125</v>
      </c>
      <c r="S24" s="48" t="s">
        <v>28</v>
      </c>
      <c r="T24" s="74">
        <f>$E$30</f>
        <v>2</v>
      </c>
      <c r="U24" s="79">
        <f t="shared" si="1"/>
        <v>33.35875</v>
      </c>
      <c r="V24" s="74">
        <f>$E$30</f>
        <v>2</v>
      </c>
      <c r="W24" s="79">
        <f t="shared" si="2"/>
        <v>31.3225</v>
      </c>
      <c r="X24" s="74">
        <f>$E$30</f>
        <v>2</v>
      </c>
      <c r="Y24" s="79">
        <f t="shared" si="3"/>
        <v>34.85125</v>
      </c>
      <c r="Z24" s="74">
        <f>$E$30</f>
        <v>2</v>
      </c>
      <c r="AA24" s="79">
        <f t="shared" si="4"/>
        <v>32.79375</v>
      </c>
      <c r="AB24" s="74">
        <f>$E$30</f>
        <v>2</v>
      </c>
      <c r="AC24" s="65">
        <f t="shared" si="5"/>
        <v>29.925</v>
      </c>
      <c r="AE24" s="48" t="s">
        <v>28</v>
      </c>
      <c r="AF24" s="72">
        <f t="shared" si="36"/>
        <v>4</v>
      </c>
      <c r="AG24" s="79">
        <f t="shared" si="6"/>
        <v>33.35875</v>
      </c>
      <c r="AH24" s="72">
        <f t="shared" si="32"/>
        <v>4</v>
      </c>
      <c r="AI24" s="79">
        <f t="shared" si="7"/>
        <v>31.3225</v>
      </c>
      <c r="AJ24" s="72">
        <f t="shared" si="33"/>
        <v>4</v>
      </c>
      <c r="AK24" s="79">
        <f t="shared" si="8"/>
        <v>34.85125</v>
      </c>
      <c r="AL24" s="72">
        <f t="shared" si="34"/>
        <v>4</v>
      </c>
      <c r="AM24" s="79">
        <f t="shared" si="9"/>
        <v>32.79375</v>
      </c>
      <c r="AN24" s="72">
        <f t="shared" si="35"/>
        <v>4</v>
      </c>
      <c r="AO24" s="65">
        <f t="shared" si="10"/>
        <v>29.925</v>
      </c>
    </row>
    <row r="25" spans="3:41" ht="15">
      <c r="C25" s="48" t="s">
        <v>29</v>
      </c>
      <c r="D25" s="72">
        <v>4</v>
      </c>
      <c r="E25" s="178">
        <f>'B21'!E25</f>
        <v>33.18375</v>
      </c>
      <c r="F25" s="72">
        <f>J30</f>
        <v>4</v>
      </c>
      <c r="G25" s="178">
        <f>'B21'!G25</f>
        <v>31.525</v>
      </c>
      <c r="H25" s="72">
        <f>J30</f>
        <v>4</v>
      </c>
      <c r="I25" s="178">
        <f>'B21'!I25</f>
        <v>34.67375</v>
      </c>
      <c r="J25" s="72">
        <f>J30</f>
        <v>4</v>
      </c>
      <c r="K25" s="178">
        <f>'B21'!K25</f>
        <v>32.36125</v>
      </c>
      <c r="L25" s="72">
        <f>J30</f>
        <v>4</v>
      </c>
      <c r="M25" s="180">
        <f>'B21'!M25</f>
        <v>28.9625</v>
      </c>
      <c r="N25" s="72">
        <f t="shared" si="11"/>
        <v>4</v>
      </c>
      <c r="O25" s="180">
        <f>'B21'!O25</f>
        <v>33.0975</v>
      </c>
      <c r="P25" s="72">
        <f t="shared" si="0"/>
        <v>3</v>
      </c>
      <c r="Q25" s="181">
        <f>'B21'!Q25</f>
        <v>30.78375</v>
      </c>
      <c r="S25" s="48" t="s">
        <v>29</v>
      </c>
      <c r="T25" s="74">
        <f>$E$30</f>
        <v>2</v>
      </c>
      <c r="U25" s="79">
        <f t="shared" si="1"/>
        <v>33.18375</v>
      </c>
      <c r="V25" s="74">
        <f>$E$30</f>
        <v>2</v>
      </c>
      <c r="W25" s="79">
        <f t="shared" si="2"/>
        <v>31.525</v>
      </c>
      <c r="X25" s="74">
        <f>$E$30</f>
        <v>2</v>
      </c>
      <c r="Y25" s="79">
        <f t="shared" si="3"/>
        <v>34.67375</v>
      </c>
      <c r="Z25" s="74">
        <f>$E$30</f>
        <v>2</v>
      </c>
      <c r="AA25" s="79">
        <f t="shared" si="4"/>
        <v>32.36125</v>
      </c>
      <c r="AB25" s="74">
        <f>$E$30</f>
        <v>2</v>
      </c>
      <c r="AC25" s="65">
        <f t="shared" si="5"/>
        <v>28.9625</v>
      </c>
      <c r="AE25" s="48" t="s">
        <v>29</v>
      </c>
      <c r="AF25" s="74">
        <f>$E$30</f>
        <v>2</v>
      </c>
      <c r="AG25" s="79">
        <f t="shared" si="6"/>
        <v>33.18375</v>
      </c>
      <c r="AH25" s="74">
        <f>$E$30</f>
        <v>2</v>
      </c>
      <c r="AI25" s="79">
        <f t="shared" si="7"/>
        <v>31.525</v>
      </c>
      <c r="AJ25" s="74">
        <f>$E$30</f>
        <v>2</v>
      </c>
      <c r="AK25" s="79">
        <f t="shared" si="8"/>
        <v>34.67375</v>
      </c>
      <c r="AL25" s="74">
        <f>$E$30</f>
        <v>2</v>
      </c>
      <c r="AM25" s="79">
        <f t="shared" si="9"/>
        <v>32.36125</v>
      </c>
      <c r="AN25" s="74">
        <f>$E$30</f>
        <v>2</v>
      </c>
      <c r="AO25" s="65">
        <f t="shared" si="10"/>
        <v>28.9625</v>
      </c>
    </row>
    <row r="26" spans="3:41" ht="15">
      <c r="C26" s="48" t="s">
        <v>30</v>
      </c>
      <c r="D26" s="72">
        <f>J30</f>
        <v>4</v>
      </c>
      <c r="E26" s="178">
        <f>'B21'!E26</f>
        <v>33.28875</v>
      </c>
      <c r="F26" s="72">
        <f>J30</f>
        <v>4</v>
      </c>
      <c r="G26" s="178">
        <f>'B21'!G26</f>
        <v>32.32</v>
      </c>
      <c r="H26" s="72">
        <f>J30</f>
        <v>4</v>
      </c>
      <c r="I26" s="178">
        <f>'B21'!I26</f>
        <v>32.435</v>
      </c>
      <c r="J26" s="72">
        <f>J30</f>
        <v>4</v>
      </c>
      <c r="K26" s="178">
        <f>'B21'!K26</f>
        <v>32.7425</v>
      </c>
      <c r="L26" s="72">
        <f>J30</f>
        <v>4</v>
      </c>
      <c r="M26" s="180">
        <f>'B21'!M26</f>
        <v>28.87125</v>
      </c>
      <c r="N26" s="72">
        <f t="shared" si="11"/>
        <v>4</v>
      </c>
      <c r="O26" s="180">
        <f>'B21'!O26</f>
        <v>31.5675</v>
      </c>
      <c r="P26" s="72">
        <f t="shared" si="0"/>
        <v>3</v>
      </c>
      <c r="Q26" s="181">
        <f>'B21'!Q26</f>
        <v>32.1975</v>
      </c>
      <c r="S26" s="48" t="s">
        <v>30</v>
      </c>
      <c r="T26" s="72">
        <f>$J$30</f>
        <v>4</v>
      </c>
      <c r="U26" s="79">
        <f t="shared" si="1"/>
        <v>33.28875</v>
      </c>
      <c r="V26" s="72">
        <f>$J$30</f>
        <v>4</v>
      </c>
      <c r="W26" s="79">
        <f t="shared" si="2"/>
        <v>32.32</v>
      </c>
      <c r="X26" s="72">
        <f>$J$30</f>
        <v>4</v>
      </c>
      <c r="Y26" s="79">
        <f t="shared" si="3"/>
        <v>32.435</v>
      </c>
      <c r="Z26" s="72">
        <f>$J$30</f>
        <v>4</v>
      </c>
      <c r="AA26" s="79">
        <f t="shared" si="4"/>
        <v>32.7425</v>
      </c>
      <c r="AB26" s="72">
        <f>$J$30</f>
        <v>4</v>
      </c>
      <c r="AC26" s="65">
        <f t="shared" si="5"/>
        <v>28.87125</v>
      </c>
      <c r="AE26" s="48" t="s">
        <v>30</v>
      </c>
      <c r="AF26" s="72">
        <f>$J$30</f>
        <v>4</v>
      </c>
      <c r="AG26" s="79">
        <f t="shared" si="6"/>
        <v>33.28875</v>
      </c>
      <c r="AH26" s="72">
        <f>$J$30</f>
        <v>4</v>
      </c>
      <c r="AI26" s="79">
        <f t="shared" si="7"/>
        <v>32.32</v>
      </c>
      <c r="AJ26" s="72">
        <f>$J$30</f>
        <v>4</v>
      </c>
      <c r="AK26" s="79">
        <f t="shared" si="8"/>
        <v>32.435</v>
      </c>
      <c r="AL26" s="72">
        <f>$J$30</f>
        <v>4</v>
      </c>
      <c r="AM26" s="79">
        <f t="shared" si="9"/>
        <v>32.7425</v>
      </c>
      <c r="AN26" s="72">
        <f>$J$30</f>
        <v>4</v>
      </c>
      <c r="AO26" s="65">
        <f t="shared" si="10"/>
        <v>28.87125</v>
      </c>
    </row>
    <row r="27" spans="3:41" ht="15.75" thickBot="1">
      <c r="C27" s="49" t="s">
        <v>31</v>
      </c>
      <c r="D27" s="75">
        <f>J30</f>
        <v>4</v>
      </c>
      <c r="E27" s="179">
        <f>'B21'!E27</f>
        <v>32.735</v>
      </c>
      <c r="F27" s="75">
        <f>J30</f>
        <v>4</v>
      </c>
      <c r="G27" s="178">
        <f>'B21'!G27</f>
        <v>34.2075</v>
      </c>
      <c r="H27" s="75">
        <f>J30</f>
        <v>4</v>
      </c>
      <c r="I27" s="179">
        <f>'B21'!I27</f>
        <v>33.46875</v>
      </c>
      <c r="J27" s="75">
        <f>J30</f>
        <v>4</v>
      </c>
      <c r="K27" s="179">
        <f>'B21'!K27</f>
        <v>32.39875</v>
      </c>
      <c r="L27" s="75">
        <f>J30</f>
        <v>4</v>
      </c>
      <c r="M27" s="182">
        <f>'B21'!M27</f>
        <v>29.5325</v>
      </c>
      <c r="N27" s="75">
        <f t="shared" si="11"/>
        <v>4</v>
      </c>
      <c r="O27" s="182">
        <f>'B21'!O27</f>
        <v>30.14125</v>
      </c>
      <c r="P27" s="75">
        <f t="shared" si="0"/>
        <v>3</v>
      </c>
      <c r="Q27" s="181">
        <f>'B21'!Q27</f>
        <v>32.01875</v>
      </c>
      <c r="S27" s="49" t="s">
        <v>31</v>
      </c>
      <c r="T27" s="75">
        <f>$J$30</f>
        <v>4</v>
      </c>
      <c r="U27" s="80">
        <f t="shared" si="1"/>
        <v>32.735</v>
      </c>
      <c r="V27" s="75">
        <f>$J$30</f>
        <v>4</v>
      </c>
      <c r="W27" s="80">
        <f t="shared" si="2"/>
        <v>34.2075</v>
      </c>
      <c r="X27" s="75">
        <f>$J$30</f>
        <v>4</v>
      </c>
      <c r="Y27" s="80">
        <f t="shared" si="3"/>
        <v>33.46875</v>
      </c>
      <c r="Z27" s="75">
        <f>$J$30</f>
        <v>4</v>
      </c>
      <c r="AA27" s="80">
        <f t="shared" si="4"/>
        <v>32.39875</v>
      </c>
      <c r="AB27" s="75">
        <f>$J$30</f>
        <v>4</v>
      </c>
      <c r="AC27" s="66">
        <f t="shared" si="5"/>
        <v>29.5325</v>
      </c>
      <c r="AE27" s="49" t="s">
        <v>31</v>
      </c>
      <c r="AF27" s="75">
        <f>$J$30</f>
        <v>4</v>
      </c>
      <c r="AG27" s="80">
        <f t="shared" si="6"/>
        <v>32.735</v>
      </c>
      <c r="AH27" s="75">
        <f>$J$30</f>
        <v>4</v>
      </c>
      <c r="AI27" s="80">
        <f t="shared" si="7"/>
        <v>34.2075</v>
      </c>
      <c r="AJ27" s="75">
        <f>$J$30</f>
        <v>4</v>
      </c>
      <c r="AK27" s="80">
        <f t="shared" si="8"/>
        <v>33.46875</v>
      </c>
      <c r="AL27" s="75">
        <f>$J$30</f>
        <v>4</v>
      </c>
      <c r="AM27" s="80">
        <f t="shared" si="9"/>
        <v>32.39875</v>
      </c>
      <c r="AN27" s="75">
        <f>$J$30</f>
        <v>4</v>
      </c>
      <c r="AO27" s="66">
        <f t="shared" si="10"/>
        <v>29.5325</v>
      </c>
    </row>
    <row r="28" spans="3:31" ht="1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"/>
      <c r="AE28" s="1"/>
    </row>
    <row r="29" spans="1:39" ht="15">
      <c r="A29" s="20"/>
      <c r="B29" s="20" t="s">
        <v>62</v>
      </c>
      <c r="C29" s="219" t="s">
        <v>44</v>
      </c>
      <c r="D29" s="219"/>
      <c r="E29" s="212" t="s">
        <v>45</v>
      </c>
      <c r="F29" s="212"/>
      <c r="G29" s="17" t="s">
        <v>46</v>
      </c>
      <c r="H29" s="17"/>
      <c r="J29" s="17" t="s">
        <v>47</v>
      </c>
      <c r="K29" s="17"/>
      <c r="R29" s="20" t="s">
        <v>62</v>
      </c>
      <c r="S29" s="219" t="s">
        <v>44</v>
      </c>
      <c r="T29" s="219"/>
      <c r="U29" s="212" t="s">
        <v>45</v>
      </c>
      <c r="V29" s="212"/>
      <c r="W29" s="17" t="s">
        <v>46</v>
      </c>
      <c r="X29" s="17"/>
      <c r="Z29" s="17" t="s">
        <v>47</v>
      </c>
      <c r="AA29" s="17"/>
      <c r="AD29" s="20" t="s">
        <v>62</v>
      </c>
      <c r="AE29" s="219" t="s">
        <v>44</v>
      </c>
      <c r="AF29" s="219"/>
      <c r="AG29" s="212" t="s">
        <v>45</v>
      </c>
      <c r="AH29" s="212"/>
      <c r="AI29" s="17" t="s">
        <v>46</v>
      </c>
      <c r="AJ29" s="17"/>
      <c r="AL29" s="17" t="s">
        <v>47</v>
      </c>
      <c r="AM29" s="17"/>
    </row>
    <row r="30" spans="3:39" ht="15">
      <c r="C30" s="68">
        <v>1</v>
      </c>
      <c r="D30" s="69"/>
      <c r="E30" s="70">
        <v>2</v>
      </c>
      <c r="F30" s="69"/>
      <c r="G30" s="10">
        <v>3</v>
      </c>
      <c r="H30" s="69"/>
      <c r="I30" s="69"/>
      <c r="J30" s="10">
        <v>4</v>
      </c>
      <c r="K30" s="69"/>
      <c r="S30" s="76">
        <f>$C$30</f>
        <v>1</v>
      </c>
      <c r="T30" s="67"/>
      <c r="U30" s="77">
        <f>$E$30</f>
        <v>2</v>
      </c>
      <c r="V30" s="67"/>
      <c r="W30" s="78">
        <f>$G$30</f>
        <v>3</v>
      </c>
      <c r="X30" s="67"/>
      <c r="Y30" s="67"/>
      <c r="Z30" s="78">
        <f>$J$30</f>
        <v>4</v>
      </c>
      <c r="AA30" s="67"/>
      <c r="AB30" s="67"/>
      <c r="AC30" s="67"/>
      <c r="AD30" s="67"/>
      <c r="AE30" s="76">
        <v>1</v>
      </c>
      <c r="AF30" s="67"/>
      <c r="AG30" s="77">
        <v>2</v>
      </c>
      <c r="AH30" s="67"/>
      <c r="AI30" s="78">
        <v>3</v>
      </c>
      <c r="AJ30" s="67"/>
      <c r="AK30" s="67"/>
      <c r="AL30" s="78">
        <v>4</v>
      </c>
      <c r="AM30" s="67"/>
    </row>
    <row r="31" spans="3:33" s="18" customFormat="1" ht="15.75" thickBot="1">
      <c r="C31" s="23"/>
      <c r="E31" s="19"/>
      <c r="S31" s="23"/>
      <c r="U31" s="19"/>
      <c r="AE31" s="23"/>
      <c r="AG31" s="19"/>
    </row>
    <row r="32" spans="3:39" ht="15">
      <c r="C32" s="50" t="s">
        <v>63</v>
      </c>
      <c r="D32" s="51" t="s">
        <v>64</v>
      </c>
      <c r="E32" s="52" t="s">
        <v>65</v>
      </c>
      <c r="F32" s="51" t="s">
        <v>66</v>
      </c>
      <c r="G32" s="51" t="s">
        <v>67</v>
      </c>
      <c r="H32" s="51" t="s">
        <v>68</v>
      </c>
      <c r="I32" s="53" t="s">
        <v>69</v>
      </c>
      <c r="J32" s="18"/>
      <c r="K32" s="18"/>
      <c r="R32" s="20"/>
      <c r="S32" s="50" t="s">
        <v>63</v>
      </c>
      <c r="T32" s="51" t="s">
        <v>64</v>
      </c>
      <c r="U32" s="52" t="s">
        <v>65</v>
      </c>
      <c r="V32" s="51" t="s">
        <v>66</v>
      </c>
      <c r="W32" s="53" t="s">
        <v>67</v>
      </c>
      <c r="X32" s="58"/>
      <c r="Y32" s="58"/>
      <c r="Z32" s="18"/>
      <c r="AA32" s="18"/>
      <c r="AE32" s="50" t="s">
        <v>63</v>
      </c>
      <c r="AF32" s="51" t="s">
        <v>64</v>
      </c>
      <c r="AG32" s="52" t="s">
        <v>65</v>
      </c>
      <c r="AH32" s="51" t="s">
        <v>66</v>
      </c>
      <c r="AI32" s="53" t="s">
        <v>67</v>
      </c>
      <c r="AJ32" s="58"/>
      <c r="AK32" s="58"/>
      <c r="AL32" s="18"/>
      <c r="AM32" s="18"/>
    </row>
    <row r="33" spans="1:39" ht="15">
      <c r="A33" s="20"/>
      <c r="B33" s="20" t="s">
        <v>85</v>
      </c>
      <c r="C33" s="30">
        <f>SUM(E4:E27)</f>
        <v>827.8862500000001</v>
      </c>
      <c r="D33" s="25">
        <f>SUM(G4:G27)</f>
        <v>752.4650000000001</v>
      </c>
      <c r="E33" s="24">
        <f>SUM(I4:I27)</f>
        <v>777.2325000000001</v>
      </c>
      <c r="F33" s="25">
        <f>SUM(K4:K27)</f>
        <v>773.3175</v>
      </c>
      <c r="G33" s="25">
        <f>SUM(M4:M27)</f>
        <v>751.55875</v>
      </c>
      <c r="H33" s="25">
        <f>SUM(O4:O27)</f>
        <v>728.54375</v>
      </c>
      <c r="I33" s="31">
        <f>SUM(Q4:Q27)</f>
        <v>718.84875</v>
      </c>
      <c r="J33" s="18"/>
      <c r="K33" s="18"/>
      <c r="R33" s="20" t="s">
        <v>85</v>
      </c>
      <c r="S33" s="30">
        <f>SUM(U4:U27)</f>
        <v>827.8862500000001</v>
      </c>
      <c r="T33" s="25">
        <f>SUM(W4:W27)</f>
        <v>752.4650000000001</v>
      </c>
      <c r="U33" s="24">
        <f>SUM(Y4:Y27)</f>
        <v>777.2325000000001</v>
      </c>
      <c r="V33" s="25">
        <f>SUM(AA4:AA27)</f>
        <v>773.3175</v>
      </c>
      <c r="W33" s="31">
        <f>SUM(AC4:AC27)</f>
        <v>751.55875</v>
      </c>
      <c r="X33" s="22"/>
      <c r="Y33" s="22"/>
      <c r="Z33" s="18"/>
      <c r="AA33" s="18"/>
      <c r="AD33" s="20" t="s">
        <v>85</v>
      </c>
      <c r="AE33" s="30">
        <f>SUM(AG4:AG27)</f>
        <v>827.8862500000001</v>
      </c>
      <c r="AF33" s="25">
        <f>SUM(AI4:AI27)</f>
        <v>752.4650000000001</v>
      </c>
      <c r="AG33" s="24">
        <f>SUM(AK4:AK27)</f>
        <v>777.2325000000001</v>
      </c>
      <c r="AH33" s="25">
        <f>SUM(AM4:AM27)</f>
        <v>773.3175</v>
      </c>
      <c r="AI33" s="31">
        <f>SUM(AO4:AO27)</f>
        <v>751.55875</v>
      </c>
      <c r="AJ33" s="22"/>
      <c r="AK33" s="22"/>
      <c r="AL33" s="18"/>
      <c r="AM33" s="18"/>
    </row>
    <row r="34" spans="2:39" ht="15">
      <c r="B34" t="s">
        <v>76</v>
      </c>
      <c r="C34" s="32">
        <f>SUMIF(D4:D27,C30,E4:E27)</f>
        <v>207.05374999999998</v>
      </c>
      <c r="D34" s="26">
        <f>SUMIF(F4:F27,C30,G4:G27)</f>
        <v>182.3325</v>
      </c>
      <c r="E34" s="26">
        <f>SUMIF(H4:H27,C30,I4:I27)</f>
        <v>194.92875000000004</v>
      </c>
      <c r="F34" s="26">
        <f>SUMIF(J4:J27,C30,K4:K27)</f>
        <v>188.08</v>
      </c>
      <c r="G34" s="26">
        <f>SUMIF(L4:L27,C30,M4:M27)</f>
        <v>192.40125</v>
      </c>
      <c r="H34" s="26">
        <f>SUMIF(N4:N27,C30,O4:O27)</f>
        <v>0</v>
      </c>
      <c r="I34" s="33">
        <f>SUMIF(P4:P27,C30,Q4:Q27)</f>
        <v>0</v>
      </c>
      <c r="J34" s="18"/>
      <c r="K34" s="18"/>
      <c r="R34" t="s">
        <v>76</v>
      </c>
      <c r="S34" s="32">
        <f>SUMIF(T4:T27,S30,U4:U27)</f>
        <v>207.05374999999998</v>
      </c>
      <c r="T34" s="26">
        <f>SUMIF(V4:V27,S30,W4:W27)</f>
        <v>182.3325</v>
      </c>
      <c r="U34" s="26">
        <f>SUMIF(X4:X27,S30,Y4:Y27)</f>
        <v>194.92875000000004</v>
      </c>
      <c r="V34" s="26">
        <f>SUMIF(Z4:Z27,S30,AA4:AA27)</f>
        <v>188.08</v>
      </c>
      <c r="W34" s="33">
        <f>SUMIF(AB4:AB27,S30,AC4:AC27)</f>
        <v>192.40125</v>
      </c>
      <c r="X34" s="22"/>
      <c r="Y34" s="22"/>
      <c r="Z34" s="18"/>
      <c r="AA34" s="18"/>
      <c r="AD34" t="s">
        <v>76</v>
      </c>
      <c r="AE34" s="32">
        <f>SUMIF(AF4:AF27,AE30,AG4:AG27)</f>
        <v>207.05374999999998</v>
      </c>
      <c r="AF34" s="26">
        <f>SUMIF(AH4:AH27,AE30,AI4:AI27)</f>
        <v>182.3325</v>
      </c>
      <c r="AG34" s="26">
        <f>SUMIF(AJ4:AJ27,AE30,AK4:AK27)</f>
        <v>194.92875000000004</v>
      </c>
      <c r="AH34" s="26">
        <f>SUMIF(AL4:AL27,AE30,AM4:AM27)</f>
        <v>188.08</v>
      </c>
      <c r="AI34" s="33">
        <f>SUMIF(AN4:AN27,AE30,AO4:AO27)</f>
        <v>192.40125</v>
      </c>
      <c r="AJ34" s="22"/>
      <c r="AK34" s="22"/>
      <c r="AL34" s="18"/>
      <c r="AM34" s="18"/>
    </row>
    <row r="35" spans="2:39" ht="15">
      <c r="B35" t="s">
        <v>77</v>
      </c>
      <c r="C35" s="34">
        <f>SUMIF(D4:D27,E30,E4:E27)</f>
        <v>172.62374999999997</v>
      </c>
      <c r="D35" s="27">
        <f>SUMIF(F4:F27,E30,G4:G27)</f>
        <v>154.4075</v>
      </c>
      <c r="E35" s="27">
        <f>SUMIF(H4:H27,E30,I4:I27)</f>
        <v>159.815</v>
      </c>
      <c r="F35" s="27">
        <f>SUMIF(J4:J27,E30,K4:K27)</f>
        <v>160.39875</v>
      </c>
      <c r="G35" s="27">
        <f>SUMIF(L4:L27,E30,M4:M27)</f>
        <v>149.4175</v>
      </c>
      <c r="H35" s="27">
        <f>SUMIF(N4:N27,E30,O4:O27)</f>
        <v>0</v>
      </c>
      <c r="I35" s="35">
        <f>SUMIF(P4:P27,E30,Q4:Q27)</f>
        <v>0</v>
      </c>
      <c r="J35" s="18"/>
      <c r="K35" s="18"/>
      <c r="R35" t="s">
        <v>77</v>
      </c>
      <c r="S35" s="34">
        <f>SUMIF(T4:T27,U30,U4:U27)</f>
        <v>101.36875</v>
      </c>
      <c r="T35" s="27">
        <f>SUMIF(V4:V27,U30,W4:W27)</f>
        <v>95.07374999999999</v>
      </c>
      <c r="U35" s="27">
        <f>SUMIF(X4:X27,U30,Y4:Y27)</f>
        <v>103.6725</v>
      </c>
      <c r="V35" s="27">
        <f>SUMIF(Z4:Z27,U30,AA4:AA27)</f>
        <v>97.60875</v>
      </c>
      <c r="W35" s="35">
        <f>SUMIF(AB4:AB27,U30,AC4:AC27)</f>
        <v>90.125</v>
      </c>
      <c r="X35" s="22"/>
      <c r="Y35" s="22"/>
      <c r="Z35" s="18"/>
      <c r="AA35" s="18"/>
      <c r="AD35" t="s">
        <v>77</v>
      </c>
      <c r="AE35" s="34">
        <f>SUMIF(AF4:AF27,AG30,AG4:AG27)</f>
        <v>33.18375</v>
      </c>
      <c r="AF35" s="27">
        <f>SUMIF(AH4:AH27,AG30,AI4:AI27)</f>
        <v>31.525</v>
      </c>
      <c r="AG35" s="27">
        <f>SUMIF(AJ4:AJ27,AG30,AK4:AK27)</f>
        <v>34.67375</v>
      </c>
      <c r="AH35" s="27">
        <f>SUMIF(AL4:AL27,AG30,AM4:AM27)</f>
        <v>32.36125</v>
      </c>
      <c r="AI35" s="35">
        <f>SUMIF(AN4:AN27,AG30,AO4:AO27)</f>
        <v>28.9625</v>
      </c>
      <c r="AJ35" s="22"/>
      <c r="AK35" s="22"/>
      <c r="AL35" s="18"/>
      <c r="AM35" s="18"/>
    </row>
    <row r="36" spans="2:39" ht="15">
      <c r="B36" t="s">
        <v>78</v>
      </c>
      <c r="C36" s="36">
        <f>SUMIF(D4:D27,G30,E4:E27)</f>
        <v>141.56125</v>
      </c>
      <c r="D36" s="28">
        <f>SUMIF(F4:F27,G30,G4:G27)</f>
        <v>132.04625000000001</v>
      </c>
      <c r="E36" s="28">
        <f>SUMIF(H4:H27,G30,I4:I27)</f>
        <v>128.51999999999998</v>
      </c>
      <c r="F36" s="28">
        <f>SUMIF(J4:J27,G30,K4:K27)</f>
        <v>133.49374999999998</v>
      </c>
      <c r="G36" s="28">
        <f>SUMIF(L4:L27,G30,M4:M27)</f>
        <v>133.54625000000001</v>
      </c>
      <c r="H36" s="28">
        <f>SUMIF(N4:N27,G30,O4:O27)</f>
        <v>123.03000000000002</v>
      </c>
      <c r="I36" s="37">
        <f>SUMIF(P4:P27,G30,Q4:Q27)</f>
        <v>718.84875</v>
      </c>
      <c r="J36" s="18"/>
      <c r="K36" s="18"/>
      <c r="R36" t="s">
        <v>78</v>
      </c>
      <c r="S36" s="36">
        <f>SUMIF(T4:T27,W30,U4:U27)</f>
        <v>141.56125</v>
      </c>
      <c r="T36" s="28">
        <f>SUMIF(V4:V27,W30,W4:W27)</f>
        <v>132.04625000000001</v>
      </c>
      <c r="U36" s="28">
        <f>SUMIF(X4:X27,W30,Y4:Y27)</f>
        <v>128.51999999999998</v>
      </c>
      <c r="V36" s="28">
        <f>SUMIF(Z4:Z27,W30,AA4:AA27)</f>
        <v>133.49374999999998</v>
      </c>
      <c r="W36" s="37">
        <f>SUMIF(AB4:AB27,W30,AC4:AC27)</f>
        <v>133.54625000000001</v>
      </c>
      <c r="X36" s="22"/>
      <c r="Y36" s="22"/>
      <c r="Z36" s="18"/>
      <c r="AA36" s="18"/>
      <c r="AD36" t="s">
        <v>78</v>
      </c>
      <c r="AE36" s="36">
        <f>SUMIF(AF4:AF27,AI30,AG4:AG27)</f>
        <v>141.56125</v>
      </c>
      <c r="AF36" s="28">
        <f>SUMIF(AH4:AH27,AI30,AI4:AI27)</f>
        <v>132.04625000000001</v>
      </c>
      <c r="AG36" s="28">
        <f>SUMIF(AJ4:AJ27,AI30,AK4:AK27)</f>
        <v>128.51999999999998</v>
      </c>
      <c r="AH36" s="28">
        <f>SUMIF(AL4:AL27,AI30,AM4:AM27)</f>
        <v>133.49374999999998</v>
      </c>
      <c r="AI36" s="37">
        <f>SUMIF(AN4:AN27,AI30,AO4:AO27)</f>
        <v>133.54625000000001</v>
      </c>
      <c r="AJ36" s="22"/>
      <c r="AK36" s="22"/>
      <c r="AL36" s="18"/>
      <c r="AM36" s="18"/>
    </row>
    <row r="37" spans="2:38" ht="15">
      <c r="B37" t="s">
        <v>79</v>
      </c>
      <c r="C37" s="38">
        <f>SUMIF(D4:D27,J30,E4:E27)</f>
        <v>306.6475</v>
      </c>
      <c r="D37" s="29">
        <f>SUMIF(F4:F27,J30,G4:G27)</f>
        <v>283.67875</v>
      </c>
      <c r="E37" s="28">
        <f>SUMIF(H4:H27,J30,I4:I27)</f>
        <v>293.96875</v>
      </c>
      <c r="F37" s="28">
        <f>SUMIF(J4:J27,J30,K4:K27)</f>
        <v>291.345</v>
      </c>
      <c r="G37" s="28">
        <f>SUMIF(L4:L27,J30,M4:M27)</f>
        <v>276.19375</v>
      </c>
      <c r="H37" s="28">
        <f>SUMIF(N4:N27,J30,O4:O27)</f>
        <v>605.5137500000001</v>
      </c>
      <c r="I37" s="37">
        <f>SUMIF(P4:P27,J30,Q4:Q27)</f>
        <v>0</v>
      </c>
      <c r="J37" s="18"/>
      <c r="R37" t="s">
        <v>79</v>
      </c>
      <c r="S37" s="38">
        <f>SUMIF(T4:T27,Z30,U4:U27)</f>
        <v>377.9025</v>
      </c>
      <c r="T37" s="29">
        <f>SUMIF(V4:V27,Z30,W4:W27)</f>
        <v>343.01249999999993</v>
      </c>
      <c r="U37" s="28">
        <f>SUMIF(X4:X27,Z30,Y4:Y27)</f>
        <v>350.11125000000004</v>
      </c>
      <c r="V37" s="28">
        <f>SUMIF(Z4:Z27,Z30,AA4:AA27)</f>
        <v>354.135</v>
      </c>
      <c r="W37" s="37">
        <f>SUMIF(AB4:AB27,Z30,AC4:AC27)</f>
        <v>335.48625000000004</v>
      </c>
      <c r="X37" s="22"/>
      <c r="Y37" s="22"/>
      <c r="Z37" s="18"/>
      <c r="AD37" t="s">
        <v>79</v>
      </c>
      <c r="AE37" s="38">
        <f>SUMIF(AF4:AF27,AL30,AG4:AG27)</f>
        <v>446.0875</v>
      </c>
      <c r="AF37" s="29">
        <f>SUMIF(AH4:AH27,AL30,AI4:AI27)</f>
        <v>406.5612499999999</v>
      </c>
      <c r="AG37" s="28">
        <f>SUMIF(AJ4:AJ27,AL30,AK4:AK27)</f>
        <v>419.11</v>
      </c>
      <c r="AH37" s="28">
        <f>SUMIF(AL4:AL27,AL30,AM4:AM27)</f>
        <v>419.3825</v>
      </c>
      <c r="AI37" s="37">
        <f>SUMIF(AN4:AN27,AL30,AO4:AO27)</f>
        <v>396.64875000000006</v>
      </c>
      <c r="AJ37" s="22"/>
      <c r="AK37" s="22"/>
      <c r="AL37" s="18"/>
    </row>
    <row r="38" spans="1:38" ht="15">
      <c r="A38" s="20" t="s">
        <v>87</v>
      </c>
      <c r="B38" s="20" t="s">
        <v>86</v>
      </c>
      <c r="C38" s="30">
        <f>SUM(C39:C42)</f>
        <v>290.005991625</v>
      </c>
      <c r="D38" s="24">
        <f aca="true" t="shared" si="37" ref="D38:I38">SUM(D39:D42)</f>
        <v>262.189834625</v>
      </c>
      <c r="E38" s="24">
        <f t="shared" si="37"/>
        <v>271.92413825000006</v>
      </c>
      <c r="F38" s="24">
        <f t="shared" si="37"/>
        <v>270.16039125</v>
      </c>
      <c r="G38" s="24">
        <f t="shared" si="37"/>
        <v>261.10611775</v>
      </c>
      <c r="H38" s="24">
        <f t="shared" si="37"/>
        <v>196.71057712500004</v>
      </c>
      <c r="I38" s="39">
        <f t="shared" si="37"/>
        <v>154.84002075</v>
      </c>
      <c r="J38" s="18"/>
      <c r="R38" s="20" t="s">
        <v>86</v>
      </c>
      <c r="S38" s="30">
        <f>SUM(S39:S42)</f>
        <v>268.878884125</v>
      </c>
      <c r="T38" s="24">
        <f>SUM(T39:T42)</f>
        <v>244.59737775000002</v>
      </c>
      <c r="U38" s="24">
        <f>SUM(U39:U42)</f>
        <v>255.27788700000002</v>
      </c>
      <c r="V38" s="24">
        <f>SUM(V39:V42)</f>
        <v>251.54315625000004</v>
      </c>
      <c r="W38" s="39">
        <f>SUM(W39:W42)</f>
        <v>243.52589150000006</v>
      </c>
      <c r="X38" s="59"/>
      <c r="Y38" s="59"/>
      <c r="Z38" s="18"/>
      <c r="AD38" s="20" t="s">
        <v>86</v>
      </c>
      <c r="AE38" s="30">
        <f>SUM(AE39:AE42)</f>
        <v>218.594422125</v>
      </c>
      <c r="AF38" s="24">
        <f>SUM(AF39:AF42)</f>
        <v>197.708549875</v>
      </c>
      <c r="AG38" s="24">
        <f>SUM(AG39:AG42)</f>
        <v>207.522109625</v>
      </c>
      <c r="AH38" s="24">
        <f>SUM(AH39:AH42)</f>
        <v>203.84320000000002</v>
      </c>
      <c r="AI38" s="39">
        <f>SUM(AI39:AI42)</f>
        <v>197.02598675000004</v>
      </c>
      <c r="AJ38" s="59"/>
      <c r="AK38" s="59"/>
      <c r="AL38" s="18"/>
    </row>
    <row r="39" spans="1:37" ht="15">
      <c r="A39" s="103">
        <v>355.5</v>
      </c>
      <c r="B39" t="s">
        <v>80</v>
      </c>
      <c r="C39" s="32">
        <f>C34*$A$39/1000</f>
        <v>73.607608125</v>
      </c>
      <c r="D39" s="26">
        <f aca="true" t="shared" si="38" ref="D39:AI39">D34*$A$39/1000</f>
        <v>64.81920375</v>
      </c>
      <c r="E39" s="26">
        <f t="shared" si="38"/>
        <v>69.297170625</v>
      </c>
      <c r="F39" s="26">
        <f t="shared" si="38"/>
        <v>66.86244</v>
      </c>
      <c r="G39" s="26">
        <f t="shared" si="38"/>
        <v>68.398644375</v>
      </c>
      <c r="H39" s="26">
        <f t="shared" si="38"/>
        <v>0</v>
      </c>
      <c r="I39" s="33">
        <f t="shared" si="38"/>
        <v>0</v>
      </c>
      <c r="J39" s="22"/>
      <c r="K39" s="22"/>
      <c r="L39" s="22"/>
      <c r="M39" s="22"/>
      <c r="N39" s="22"/>
      <c r="O39" s="22"/>
      <c r="P39" s="22"/>
      <c r="Q39" s="22"/>
      <c r="R39" t="s">
        <v>80</v>
      </c>
      <c r="S39" s="32">
        <f t="shared" si="38"/>
        <v>73.607608125</v>
      </c>
      <c r="T39" s="26">
        <f t="shared" si="38"/>
        <v>64.81920375</v>
      </c>
      <c r="U39" s="26">
        <f t="shared" si="38"/>
        <v>69.297170625</v>
      </c>
      <c r="V39" s="26">
        <f t="shared" si="38"/>
        <v>66.86244</v>
      </c>
      <c r="W39" s="33">
        <f t="shared" si="38"/>
        <v>68.398644375</v>
      </c>
      <c r="X39" s="22"/>
      <c r="Y39" s="22"/>
      <c r="Z39" s="22"/>
      <c r="AA39" s="22"/>
      <c r="AB39" s="22"/>
      <c r="AC39" s="22"/>
      <c r="AD39" t="s">
        <v>80</v>
      </c>
      <c r="AE39" s="32">
        <f t="shared" si="38"/>
        <v>73.607608125</v>
      </c>
      <c r="AF39" s="26">
        <f t="shared" si="38"/>
        <v>64.81920375</v>
      </c>
      <c r="AG39" s="26">
        <f t="shared" si="38"/>
        <v>69.297170625</v>
      </c>
      <c r="AH39" s="26">
        <f t="shared" si="38"/>
        <v>66.86244</v>
      </c>
      <c r="AI39" s="33">
        <f t="shared" si="38"/>
        <v>68.398644375</v>
      </c>
      <c r="AJ39" s="22"/>
      <c r="AK39" s="22"/>
    </row>
    <row r="40" spans="1:37" ht="15">
      <c r="A40" s="82">
        <v>577.6</v>
      </c>
      <c r="B40" t="s">
        <v>81</v>
      </c>
      <c r="C40" s="34">
        <f>C35*$A$40/1000</f>
        <v>99.707478</v>
      </c>
      <c r="D40" s="27">
        <f aca="true" t="shared" si="39" ref="D40:AI40">D35*$A$40/1000</f>
        <v>89.185772</v>
      </c>
      <c r="E40" s="27">
        <f t="shared" si="39"/>
        <v>92.309144</v>
      </c>
      <c r="F40" s="27">
        <f t="shared" si="39"/>
        <v>92.64631800000001</v>
      </c>
      <c r="G40" s="27">
        <f t="shared" si="39"/>
        <v>86.30354799999999</v>
      </c>
      <c r="H40" s="27">
        <f t="shared" si="39"/>
        <v>0</v>
      </c>
      <c r="I40" s="35">
        <f t="shared" si="39"/>
        <v>0</v>
      </c>
      <c r="J40" s="22"/>
      <c r="K40" s="22"/>
      <c r="L40" s="22"/>
      <c r="M40" s="22"/>
      <c r="N40" s="22"/>
      <c r="O40" s="22"/>
      <c r="P40" s="22"/>
      <c r="Q40" s="22"/>
      <c r="R40" t="s">
        <v>81</v>
      </c>
      <c r="S40" s="34">
        <f t="shared" si="39"/>
        <v>58.55059000000001</v>
      </c>
      <c r="T40" s="27">
        <f t="shared" si="39"/>
        <v>54.914598</v>
      </c>
      <c r="U40" s="27">
        <f t="shared" si="39"/>
        <v>59.881236</v>
      </c>
      <c r="V40" s="27">
        <f t="shared" si="39"/>
        <v>56.378814000000006</v>
      </c>
      <c r="W40" s="35">
        <f t="shared" si="39"/>
        <v>52.056200000000004</v>
      </c>
      <c r="X40" s="22"/>
      <c r="Y40" s="22"/>
      <c r="Z40" s="22"/>
      <c r="AA40" s="22"/>
      <c r="AB40" s="22"/>
      <c r="AC40" s="22"/>
      <c r="AD40" t="s">
        <v>81</v>
      </c>
      <c r="AE40" s="34">
        <f t="shared" si="39"/>
        <v>19.166934</v>
      </c>
      <c r="AF40" s="27">
        <f t="shared" si="39"/>
        <v>18.20884</v>
      </c>
      <c r="AG40" s="27">
        <f t="shared" si="39"/>
        <v>20.027558000000003</v>
      </c>
      <c r="AH40" s="27">
        <f t="shared" si="39"/>
        <v>18.691858</v>
      </c>
      <c r="AI40" s="35">
        <f t="shared" si="39"/>
        <v>16.728740000000002</v>
      </c>
      <c r="AJ40" s="22"/>
      <c r="AK40" s="22"/>
    </row>
    <row r="41" spans="1:37" ht="15">
      <c r="A41" s="82">
        <v>215.4</v>
      </c>
      <c r="B41" t="s">
        <v>83</v>
      </c>
      <c r="C41" s="36">
        <f>C36*$A$41/1000</f>
        <v>30.492293250000003</v>
      </c>
      <c r="D41" s="28">
        <f aca="true" t="shared" si="40" ref="D41:W41">D36*$A$41/1000</f>
        <v>28.442762250000005</v>
      </c>
      <c r="E41" s="28">
        <f t="shared" si="40"/>
        <v>27.683207999999993</v>
      </c>
      <c r="F41" s="28">
        <f t="shared" si="40"/>
        <v>28.754553749999996</v>
      </c>
      <c r="G41" s="28">
        <f t="shared" si="40"/>
        <v>28.765862250000005</v>
      </c>
      <c r="H41" s="28">
        <f t="shared" si="40"/>
        <v>26.500662000000005</v>
      </c>
      <c r="I41" s="37">
        <f t="shared" si="40"/>
        <v>154.84002075</v>
      </c>
      <c r="J41" s="22"/>
      <c r="K41" s="22"/>
      <c r="L41" s="22"/>
      <c r="M41" s="22"/>
      <c r="N41" s="22"/>
      <c r="O41" s="22"/>
      <c r="P41" s="22"/>
      <c r="Q41" s="22"/>
      <c r="R41" t="s">
        <v>83</v>
      </c>
      <c r="S41" s="36">
        <f t="shared" si="40"/>
        <v>30.492293250000003</v>
      </c>
      <c r="T41" s="28">
        <f t="shared" si="40"/>
        <v>28.442762250000005</v>
      </c>
      <c r="U41" s="28">
        <f t="shared" si="40"/>
        <v>27.683207999999993</v>
      </c>
      <c r="V41" s="28">
        <f t="shared" si="40"/>
        <v>28.754553749999996</v>
      </c>
      <c r="W41" s="37">
        <f t="shared" si="40"/>
        <v>28.765862250000005</v>
      </c>
      <c r="X41" s="22"/>
      <c r="Y41" s="22"/>
      <c r="Z41" s="71"/>
      <c r="AA41" s="71"/>
      <c r="AB41" s="71"/>
      <c r="AC41" s="71"/>
      <c r="AD41" t="s">
        <v>83</v>
      </c>
      <c r="AE41" s="36">
        <f>AE36*AI30/1000</f>
        <v>0.42468375</v>
      </c>
      <c r="AF41" s="28">
        <f>AF36*AI30/1000</f>
        <v>0.3961387500000001</v>
      </c>
      <c r="AG41" s="28">
        <f>AG36*AI30/1000</f>
        <v>0.38555999999999996</v>
      </c>
      <c r="AH41" s="28">
        <f>AH36*AI30/1000</f>
        <v>0.40048124999999996</v>
      </c>
      <c r="AI41" s="37">
        <f>AI36*AI30/1000</f>
        <v>0.4006387500000001</v>
      </c>
      <c r="AJ41" s="22"/>
      <c r="AK41" s="22"/>
    </row>
    <row r="42" spans="1:37" ht="15.75" thickBot="1">
      <c r="A42" s="82">
        <v>281.1</v>
      </c>
      <c r="B42" t="s">
        <v>82</v>
      </c>
      <c r="C42" s="40">
        <f>C37*$A$42/1000</f>
        <v>86.19861225000001</v>
      </c>
      <c r="D42" s="41">
        <f aca="true" t="shared" si="41" ref="D42:AI42">D37*$A$42/1000</f>
        <v>79.742096625</v>
      </c>
      <c r="E42" s="41">
        <f t="shared" si="41"/>
        <v>82.63461562500001</v>
      </c>
      <c r="F42" s="41">
        <f t="shared" si="41"/>
        <v>81.8970795</v>
      </c>
      <c r="G42" s="41">
        <f t="shared" si="41"/>
        <v>77.63806312500002</v>
      </c>
      <c r="H42" s="41">
        <f t="shared" si="41"/>
        <v>170.20991512500004</v>
      </c>
      <c r="I42" s="42">
        <f t="shared" si="41"/>
        <v>0</v>
      </c>
      <c r="J42" s="22"/>
      <c r="K42" s="22"/>
      <c r="L42" s="22"/>
      <c r="M42" s="22"/>
      <c r="N42" s="22"/>
      <c r="O42" s="22"/>
      <c r="P42" s="22"/>
      <c r="Q42" s="22"/>
      <c r="R42" t="s">
        <v>82</v>
      </c>
      <c r="S42" s="40">
        <f t="shared" si="41"/>
        <v>106.22839275</v>
      </c>
      <c r="T42" s="41">
        <f t="shared" si="41"/>
        <v>96.42081375</v>
      </c>
      <c r="U42" s="41">
        <f t="shared" si="41"/>
        <v>98.41627237500002</v>
      </c>
      <c r="V42" s="41">
        <f t="shared" si="41"/>
        <v>99.54734850000001</v>
      </c>
      <c r="W42" s="42">
        <f t="shared" si="41"/>
        <v>94.30518487500002</v>
      </c>
      <c r="X42" s="22"/>
      <c r="Y42" s="22"/>
      <c r="Z42" s="22"/>
      <c r="AA42" s="22"/>
      <c r="AB42" s="22"/>
      <c r="AC42" s="22"/>
      <c r="AD42" t="s">
        <v>82</v>
      </c>
      <c r="AE42" s="40">
        <f t="shared" si="41"/>
        <v>125.39519625000001</v>
      </c>
      <c r="AF42" s="41">
        <f t="shared" si="41"/>
        <v>114.28436737499999</v>
      </c>
      <c r="AG42" s="41">
        <f t="shared" si="41"/>
        <v>117.81182100000001</v>
      </c>
      <c r="AH42" s="41">
        <f t="shared" si="41"/>
        <v>117.88842075000001</v>
      </c>
      <c r="AI42" s="42">
        <f t="shared" si="41"/>
        <v>111.49796362500004</v>
      </c>
      <c r="AJ42" s="22"/>
      <c r="AK42" s="22"/>
    </row>
    <row r="43" spans="3:25" ht="15.75" thickBot="1">
      <c r="C43" s="22"/>
      <c r="D43" s="22"/>
      <c r="E43" s="22"/>
      <c r="F43" s="22"/>
      <c r="G43" s="22"/>
      <c r="H43" s="22"/>
      <c r="I43" s="22"/>
      <c r="J43" s="18"/>
      <c r="X43" s="18"/>
      <c r="Y43" s="18"/>
    </row>
    <row r="44" spans="3:20" ht="15">
      <c r="C44" s="54" t="s">
        <v>34</v>
      </c>
      <c r="D44" s="55" t="s">
        <v>49</v>
      </c>
      <c r="E44" s="55" t="s">
        <v>51</v>
      </c>
      <c r="F44" s="55" t="s">
        <v>61</v>
      </c>
      <c r="G44" s="55" t="s">
        <v>52</v>
      </c>
      <c r="H44" s="56" t="s">
        <v>53</v>
      </c>
      <c r="I44" s="56" t="s">
        <v>43</v>
      </c>
      <c r="J44" s="56" t="s">
        <v>54</v>
      </c>
      <c r="K44" s="56" t="s">
        <v>55</v>
      </c>
      <c r="L44" s="56" t="s">
        <v>56</v>
      </c>
      <c r="M44" s="56" t="s">
        <v>57</v>
      </c>
      <c r="N44" s="56" t="s">
        <v>58</v>
      </c>
      <c r="O44" s="57" t="s">
        <v>59</v>
      </c>
      <c r="P44" s="222" t="s">
        <v>155</v>
      </c>
      <c r="Q44" s="206"/>
      <c r="R44" s="206"/>
      <c r="S44" s="206"/>
      <c r="T44" s="206"/>
    </row>
    <row r="45" spans="2:17" ht="15">
      <c r="B45" s="20" t="s">
        <v>85</v>
      </c>
      <c r="C45" s="105">
        <f>Kalendarz!B9*C33+Kalendarz!C9*D33+Kalendarz!D9*E33+Kalendarz!E9*F33+Kalendarz!F9*G33+Kalendarz!G9*H33+Kalendarz!H9*I33</f>
        <v>23618.610000000004</v>
      </c>
      <c r="D45" s="106">
        <f>Kalendarz!J9*C33+Kalendarz!K9*D33+Kalendarz!L9*E33+Kalendarz!M9*F33+Kalendarz!N9*G33+Kalendarz!O9*H33+Kalendarz!P9*I33</f>
        <v>22096.6425</v>
      </c>
      <c r="E45" s="106">
        <f>Kalendarz!R9*C33+Kalendarz!S9*D33+Kalendarz!T9*E33+Kalendarz!U9*F33+Kalendarz!V9*G33+Kalendarz!W9*H33+Kalendarz!X9*I33</f>
        <v>23572.83</v>
      </c>
      <c r="F45" s="106">
        <f>Kalendarz!Z9*S33+Kalendarz!AA9*T33+Kalendarz!AB9*U33+Kalendarz!AC9*V33+Kalendarz!AD9*W33+Kalendarz!AE9*H33+Kalendarz!AF9*I33</f>
        <v>22038.258750000005</v>
      </c>
      <c r="G45" s="106">
        <f>Kalendarz!AH9*S33+Kalendarz!AI9*T33+Kalendarz!AJ9*U33+Kalendarz!AK9*V33+Kalendarz!AL9*W33+Kalendarz!AM9*H33+Kalendarz!AN9*I33</f>
        <v>23622.425</v>
      </c>
      <c r="H45" s="106">
        <f>Kalendarz!AP9*AE33+Kalendarz!AQ9*AF33+Kalendarz!AR9*AG33+Kalendarz!AS9*AH33+Kalendarz!AT9*AI33+Kalendarz!AU9*H33+Kalendarz!AV9*I33</f>
        <v>22799.5125</v>
      </c>
      <c r="I45" s="106">
        <f>Kalendarz!B19*AE33+Kalendarz!C19*AF33+Kalendarz!D19*AG33+Kalendarz!E19*AH33+Kalendarz!F19*AI33+Kalendarz!G19*H33+Kalendarz!H19*I33</f>
        <v>23618.610000000004</v>
      </c>
      <c r="J45" s="106">
        <f>Kalendarz!J19*S33+Kalendarz!K19*T33+Kalendarz!L19*U33+Kalendarz!M19*V33+Kalendarz!N19*W33+Kalendarz!O19*H33+Kalendarz!P19*I33</f>
        <v>23621.51875</v>
      </c>
      <c r="K45" s="106">
        <f>Kalendarz!R19*S33+Kalendarz!S19*T33+Kalendarz!T19*U33+Kalendarz!U19*V33+Kalendarz!V19*W33+Kalendarz!W19*H33+Kalendarz!X19*I33</f>
        <v>22766.802500000005</v>
      </c>
      <c r="L45" s="106">
        <f>Kalendarz!Z19*C33+Kalendarz!AA19*D33+Kalendarz!AB19*E33+Kalendarz!AC19*F33+Kalendarz!AD19*G33+Kalendarz!AE19*H33+Kalendarz!AF19*I33</f>
        <v>23676.99375</v>
      </c>
      <c r="M45" s="106">
        <f>Kalendarz!AH19*C33+Kalendarz!AI19*D33+Kalendarz!AJ19*E33+Kalendarz!AK19*F33+Kalendarz!AL19*G33+Kalendarz!AM19*H33+Kalendarz!AN19*I33</f>
        <v>22844.28625</v>
      </c>
      <c r="N45" s="106">
        <f>Kalendarz!AP19*C33+Kalendarz!AQ19*D33+Kalendarz!AR19*E33+Kalendarz!AS19*F33+Kalendarz!AT19*G33+Kalendarz!AU19*H33+Kalendarz!AV19*I33</f>
        <v>23594.688750000005</v>
      </c>
      <c r="O45" s="107">
        <f aca="true" t="shared" si="42" ref="O45:O54">SUM(C45:N45)</f>
        <v>277871.17875</v>
      </c>
      <c r="Q45" t="s">
        <v>146</v>
      </c>
    </row>
    <row r="46" spans="2:17" ht="15">
      <c r="B46" t="s">
        <v>76</v>
      </c>
      <c r="C46" s="134">
        <f>$C$34*(Kalendarz!B$9-Kalendarz!B$10)+$D$34*(Kalendarz!C$9-Kalendarz!C$10)+$E$34*(Kalendarz!D$9-Kalendarz!D$10)+$F$34*(Kalendarz!E$9-Kalendarz!E$10)+$G$34*(Kalendarz!F$9-Kalendarz!F$10)+$H$34*(Kalendarz!G$9-Kalendarz!G$10)+$I$34*Kalendarz!H$9</f>
        <v>4248.571250000001</v>
      </c>
      <c r="D46" s="135">
        <f>$C$34*(Kalendarz!J$9-Kalendarz!J$10)+$D$34*(Kalendarz!K$9-Kalendarz!K$10)+$E$34*(Kalendarz!L$9-Kalendarz!L$10)+$F$34*(Kalendarz!M$9-Kalendarz!M$10)+$G$34*(Kalendarz!N$9-Kalendarz!N$10)+$H$34*(Kalendarz!O$9-Kalendarz!O$10)+$I$34*Kalendarz!P$9</f>
        <v>4054.1137500000004</v>
      </c>
      <c r="E46" s="135">
        <f>$C$34*(Kalendarz!R$9-Kalendarz!R$10)+$D$34*(Kalendarz!S$9-Kalendarz!S$10)+$E$34*(Kalendarz!T$9-Kalendarz!T$10)+$F$34*(Kalendarz!U$9-Kalendarz!U$10)+$G$34*(Kalendarz!V$9-Kalendarz!V$10)+$H$34*(Kalendarz!W$9-Kalendarz!W$10)+$I$34*Kalendarz!X$9</f>
        <v>4239.66625</v>
      </c>
      <c r="F46" s="135">
        <f>$S$34*(Kalendarz!Z9-Kalendarz!Z$10)+$T$34*(Kalendarz!AA9-Kalendarz!AA10)+$U$34*(Kalendarz!AB9-Kalendarz!AB$10)+$V$34*(Kalendarz!AC9-Kalendarz!AC$10)+$W$34*(Kalendarz!AD9-Kalendarz!AD$10)+$H$34*(Kalendarz!AE9-Kalendarz!AE$10)+$I$34*Kalendarz!AF9</f>
        <v>3859.1850000000004</v>
      </c>
      <c r="G46" s="135">
        <f>$S$34*(Kalendarz!AH9-Kalendarz!AH$10)+$T$34*(Kalendarz!AI9-Kalendarz!AI10)+$U$34*(Kalendarz!AJ9-Kalendarz!AJ$10)+$V$34*(Kalendarz!AK9-Kalendarz!AK$10)+$W$34*(Kalendarz!AL9-Kalendarz!AL$10)+$H$34*(Kalendarz!AM9-Kalendarz!AM$10)+$I$34*Kalendarz!AN9</f>
        <v>4424.526250000001</v>
      </c>
      <c r="H46" s="135">
        <f>AE34*(Kalendarz!AP9-Kalendarz!AP10)+AF34*(Kalendarz!AQ9-Kalendarz!AQ10)+AG34*(Kalendarz!AR9-Kalendarz!AR10)+AH34*(Kalendarz!AS9-Kalendarz!AS10)+AI34*(Kalendarz!AT9-Kalendarz!AT10)+H34*(Kalendarz!AU9-Kalendarz!AU10)+I34*Kalendarz!AV9</f>
        <v>4051.5862500000003</v>
      </c>
      <c r="I46" s="135">
        <f>AE34*(Kalendarz!B19-Kalendarz!B20)+AF34*(Kalendarz!C19-Kalendarz!C20)+AG34*(Kalendarz!D19-Kalendarz!D20)+AH34*(Kalendarz!E19-Kalendarz!E20)+AI34*(Kalendarz!F19-Kalendarz!F20)+H34*(Kalendarz!G19-Kalendarz!G20)+I34*Kalendarz!H19</f>
        <v>4248.571250000001</v>
      </c>
      <c r="J46" s="135">
        <f>$S$34*(Kalendarz!J19-Kalendarz!J20)+$T$34*(Kalendarz!K19-Kalendarz!K20)+$U$34*(Kalendarz!L19-Kalendarz!L20)+$V$34*(Kalendarz!M19-Kalendarz!M20)+$W$34*(Kalendarz!N19-Kalendarz!N20)+$H$34*(Kalendarz!O19-Kalendarz!O20)+$I$34*Kalendarz!P19</f>
        <v>4434.595</v>
      </c>
      <c r="K46" s="135">
        <f>$S$34*(Kalendarz!R19-Kalendarz!R20)+$T$34*(Kalendarz!S19-Kalendarz!S20)+$U$34*(Kalendarz!T19-Kalendarz!T20)+$V$34*(Kalendarz!U19-Kalendarz!U20)+$W$34*(Kalendarz!V19-Kalendarz!V20)+$H$34*(Kalendarz!W19-Kalendarz!W20)+$I$34*Kalendarz!X19</f>
        <v>3859.1850000000004</v>
      </c>
      <c r="L46" s="135">
        <f>$C$34*(Kalendarz!Z19-Kalendarz!Z20)+$D$34*(Kalendarz!AA19-Kalendarz!AA20)+$E$34*(Kalendarz!AB19-Kalendarz!AB20)+$F$34*(Kalendarz!AC19-Kalendarz!AC20)+$G$34*(Kalendarz!AD19-Kalendarz!AD20)+$H$34*(Kalendarz!AE19-Kalendarz!AE20)+$I$34*Kalendarz!AF19</f>
        <v>4443.5</v>
      </c>
      <c r="M46" s="135">
        <f>$C$34*(Kalendarz!AH19-Kalendarz!AH20)+$D$34*(Kalendarz!AI19-Kalendarz!AI20)+$E$34*(Kalendarz!AJ19-Kalendarz!AJ20)+$F$34*(Kalendarz!AK19-Kalendarz!AK20)+$G$34*(Kalendarz!AL19-Kalendarz!AL20)+$H$34*(Kalendarz!AM19-Kalendarz!AM20)+$I$34*Kalendarz!AN19</f>
        <v>4239.66625</v>
      </c>
      <c r="N46" s="135">
        <f>$C$34*(Kalendarz!AP19-Kalendarz!AP20)+$D$34*(Kalendarz!AQ19-Kalendarz!AQ20)+$E$34*(Kalendarz!AR19-Kalendarz!AR20)+$F$34*(Kalendarz!AS19-Kalendarz!AS20)+$G$34*(Kalendarz!AT19-Kalendarz!AT20)+$H$34*(Kalendarz!AU19-Kalendarz!AU20)+$I$34*Kalendarz!AV19</f>
        <v>4066.2387500000004</v>
      </c>
      <c r="O46" s="136">
        <f t="shared" si="42"/>
        <v>50169.405</v>
      </c>
      <c r="P46" s="189">
        <f>O46/$O$45</f>
        <v>0.18054914952204268</v>
      </c>
      <c r="Q46" t="s">
        <v>138</v>
      </c>
    </row>
    <row r="47" spans="2:17" ht="15">
      <c r="B47" t="s">
        <v>77</v>
      </c>
      <c r="C47" s="123">
        <f>$C$35*(Kalendarz!B9-Kalendarz!B10)+$D$35*(Kalendarz!C9-Kalendarz!C10)+$E$35*(Kalendarz!D9-Kalendarz!D10)+$F$35*(Kalendarz!E9-Kalendarz!E10)+$G$35*(Kalendarz!F9-Kalendarz!F10)+$H$35*(Kalendarz!G9-Kalendarz!G10)+$I$35*Kalendarz!H9</f>
        <v>3513.6812500000005</v>
      </c>
      <c r="D47" s="124">
        <f>$C$35*(Kalendarz!J9-Kalendarz!J10)+$D$35*(Kalendarz!K9-Kalendarz!K10)+$E$35*(Kalendarz!L9-Kalendarz!L10)+$F$35*(Kalendarz!M9-Kalendarz!M10)+$G$35*(Kalendarz!N9-Kalendarz!N10)+$H$35*(Kalendarz!O9-Kalendarz!O10)+$I$35*Kalendarz!P9</f>
        <v>3346.465</v>
      </c>
      <c r="E47" s="124">
        <f>$C$35*(Kalendarz!R9-Kalendarz!R10)+$D$35*(Kalendarz!S9-Kalendarz!S10)+$E$35*(Kalendarz!T9-Kalendarz!T10)+$F$35*(Kalendarz!U9-Kalendarz!U10)+$G$35*(Kalendarz!V9-Kalendarz!V10)+$H$35*(Kalendarz!W9-Kalendarz!W10)+$I$35*Kalendarz!X9</f>
        <v>3496.46625</v>
      </c>
      <c r="F47" s="124">
        <f>$S$35*(Kalendarz!Z9-Kalendarz!Z$10)+$T$35*(Kalendarz!AA9-Kalendarz!AA$10)+$U$35*(Kalendarz!AB9-Kalendarz!AB$10)+$V$35*(Kalendarz!AC9-Kalendarz!AC10)+$W$35*(Kalendarz!AD9-Kalendarz!AD$10)+$H$35*(Kalendarz!AE9-Kalendarz!AE$10)+$I$35*Kalendarz!AF9</f>
        <v>1951.395</v>
      </c>
      <c r="G47" s="124">
        <f>$S$35*(Kalendarz!AH9-Kalendarz!AH$10)+$T$35*(Kalendarz!AI9-Kalendarz!AI$10)+$U$35*(Kalendarz!AJ9-Kalendarz!AJ$10)+$V$35*(Kalendarz!AK9-Kalendarz!AK10)+$W$35*(Kalendarz!AL9-Kalendarz!AL$10)+$H$35*(Kalendarz!AM9-Kalendarz!AM$10)+$I$35*Kalendarz!AN9</f>
        <v>2247.75</v>
      </c>
      <c r="H47" s="124">
        <f>AE35*(Kalendarz!AP9-Kalendarz!AP10)+AF35*(Kalendarz!AQ9-Kalendarz!AQ10)+AG35*(Kalendarz!AR9-Kalendarz!AR10)+AH35*(Kalendarz!AS9-Kalendarz!AS10)+AI35*(Kalendarz!AT9-Kalendarz!AT10)+H35*(Kalendarz!AU9-Kalendarz!AU10)+I35*Kalendarz!AV9</f>
        <v>671.7875</v>
      </c>
      <c r="I47" s="124">
        <f>AE35*(Kalendarz!B19-Kalendarz!B20)+AF35*(Kalendarz!C19-Kalendarz!C20)+AG35*(Kalendarz!D19-Kalendarz!D20)+AH35*(Kalendarz!E19-Kalendarz!E20)+AI35*(Kalendarz!F19-Kalendarz!F20)+H35*(Kalendarz!G19-Kalendarz!G20)+I35*Kalendarz!H19</f>
        <v>707.53375</v>
      </c>
      <c r="J47" s="124">
        <f>$S$35*(Kalendarz!J19-Kalendarz!J20)+$T$35*(Kalendarz!K19-Kalendarz!K20)+$U$35*(Kalendarz!L19-Kalendarz!L20)+$V$35*(Kalendarz!M19-Kalendarz!M20)+$W$35*(Kalendarz!N19-Kalendarz!N20)+$H$35*(Kalendarz!O19-Kalendarz!O20)+$I$35*Kalendarz!P19</f>
        <v>2242.80125</v>
      </c>
      <c r="K47" s="124">
        <f>$S$35*(Kalendarz!R19-Kalendarz!R20)+$T$35*(Kalendarz!S19-Kalendarz!S20)+$U$35*(Kalendarz!T19-Kalendarz!T20)+$V$35*(Kalendarz!U19-Kalendarz!U20)+$W$35*(Kalendarz!V19-Kalendarz!V20)+$H$35*(Kalendarz!W19-Kalendarz!W20)+$I$35*Kalendarz!X19</f>
        <v>1951.395</v>
      </c>
      <c r="L47" s="124">
        <f>$C$35*(Kalendarz!Z19-Kalendarz!Z20)+$D$35*(Kalendarz!AA19-Kalendarz!AA20)+$E$35*(Kalendarz!AB19-Kalendarz!AB20)+$F$35*(Kalendarz!AC19-Kalendarz!AC20)+$G$35*(Kalendarz!AD19-Kalendarz!AD20)+$H$35*(Kalendarz!AE19-Kalendarz!AE20)+$I$35*Kalendarz!AF19</f>
        <v>3673.49625</v>
      </c>
      <c r="M47" s="124">
        <f>$C$35*(Kalendarz!AH19-Kalendarz!AH20)+$D$35*(Kalendarz!AI19-Kalendarz!AI20)+$E$35*(Kalendarz!AJ19-Kalendarz!AJ20)+$F$35*(Kalendarz!AK19-Kalendarz!AK20)+$G$35*(Kalendarz!AL19-Kalendarz!AL20)+$H$35*(Kalendarz!AM19-Kalendarz!AM20)+$I$35*Kalendarz!AN19</f>
        <v>3496.46625</v>
      </c>
      <c r="N47" s="124">
        <f>$C$35*(Kalendarz!AP19-Kalendarz!AP20)+$D$35*(Kalendarz!AQ19-Kalendarz!AQ20)+$E$35*(Kalendarz!AR19-Kalendarz!AR20)+$F$35*(Kalendarz!AS19-Kalendarz!AS20)+$G$35*(Kalendarz!AT19-Kalendarz!AT20)+$H$35*(Kalendarz!AU19-Kalendarz!AU20)+$I$35*Kalendarz!AV19</f>
        <v>3359.2737500000003</v>
      </c>
      <c r="O47" s="125">
        <f t="shared" si="42"/>
        <v>30658.511250000003</v>
      </c>
      <c r="P47" s="189">
        <f>O47/$O$45</f>
        <v>0.1103335415638172</v>
      </c>
      <c r="Q47" t="s">
        <v>139</v>
      </c>
    </row>
    <row r="48" spans="2:17" ht="15">
      <c r="B48" t="s">
        <v>78</v>
      </c>
      <c r="C48" s="113">
        <f>$C$36*Kalendarz!B9+$D$36*Kalendarz!C9+$E$36*Kalendarz!D9+$F$36*Kalendarz!E9+$G$36*Kalendarz!F9+$H$36*Kalendarz!G9+$I$36*Kalendarz!H9+(C34+C35+C37)*Kalendarz!B10+($D$34+$D$35+$D$37)*Kalendarz!C10+($E$34+$E$35+$E$37)*Kalendarz!D10+($F$34+$F$35+$F$37)*Kalendarz!E10+($G$34+$G$35+$G$37)*Kalendarz!F10+($H$34+$H$35+$H$37)*Kalendarz!G10</f>
        <v>7036.64125</v>
      </c>
      <c r="D48" s="114">
        <f>$C$36*Kalendarz!J9+$D$36*Kalendarz!K9+$E$36*Kalendarz!L9+$F$36*Kalendarz!M9+$G$36*Kalendarz!N9+$H$36*Kalendarz!O9+$I$36*Kalendarz!P9+(C34+C35+C37)*Kalendarz!J10+($D$34+$D$35+$D$37)*Kalendarz!K10+($E$34+$E$35+$E$37)*Kalendarz!L10+($F$34+$F$35+$F$37)*Kalendarz!M10+($G$34+$G$35+$G$37)*Kalendarz!N10+($H$34+$H$35+$H$37)*Kalendarz!O10</f>
        <v>6172.705</v>
      </c>
      <c r="E48" s="114">
        <f>$C$36*Kalendarz!R9+$D$36*Kalendarz!S9+$E$36*Kalendarz!T9+$F$36*Kalendarz!U9+$G$36*Kalendarz!V9+$H$36*Kalendarz!W9+$I$36*Kalendarz!X9+(C34+C35+C37)*Kalendarz!R10+($D$34+$D$35+$D$37)*Kalendarz!S10+($E$34+$E$35+$E$37)*Kalendarz!T10+($F$34+$F$35+$F$37)*Kalendarz!U10+($G$34+$G$35+$G$37)*Kalendarz!V10+($H$34+$H$35+$H$37)*Kalendarz!W10</f>
        <v>6434.255</v>
      </c>
      <c r="F48" s="114">
        <f>$S$36*Kalendarz!Z9+$T$36*Kalendarz!AA9+$U$36*Kalendarz!AB9+$V$36*Kalendarz!AC9+$W$36*Kalendarz!AD9+$H$36*Kalendarz!AE9+$I$36*Kalendarz!AF9+($S$34+$S$35+$S$37)*Kalendarz!Z10+($T$34+$T$35+$T$37)*Kalendarz!AA10+($U$34+$U$35+$U$37)*Kalendarz!AB10+($V$34+$V$35+$V$37)*Kalendarz!AC10+($W$34+$W$35+$W$37)*Kalendarz!AD10+($H$34+$H$35+$H$37)*Kalendarz!AE10</f>
        <v>6763.03375</v>
      </c>
      <c r="G48" s="114">
        <f>$S$36*Kalendarz!AH9+$T$36*Kalendarz!AI9+$U$36*Kalendarz!AJ9+$V$36*Kalendarz!AK9+$W$36*Kalendarz!AL9+$H$36*Kalendarz!AM9+$I$36*Kalendarz!AN9+($S$34+$S$35+$S$37)*Kalendarz!AH10+($T$34+$T$35+$T$37)*Kalendarz!AI10+($U$34+$U$35+$U$37)*Kalendarz!AJ10+($V$34+$V$35+$V$37)*Kalendarz!AK10+($W$34+$W$35+$W$37)*Kalendarz!AL10+($H$34+$H$35+$H$37)*Kalendarz!AM10</f>
        <v>6438.245</v>
      </c>
      <c r="H48" s="114">
        <f>AE36*Kalendarz!AP9+AF36*Kalendarz!AQ9+AG36*Kalendarz!AR9+AH36*Kalendarz!AS9+AI36*Kalendarz!AT9+H36*Kalendarz!AU9+I36*Kalendarz!AV9+($AE$34+$AE$35+$AE$37)*Kalendarz!AP10+($AF$34+$AF$35+$AF$37)*Kalendarz!AQ10+($AG$34+$AG$35+$AG$37)*Kalendarz!AR10+($AH$34+$AH$35+$AH$37)*Kalendarz!AS10+($AI$34+$AI$35+$AI$37)*Kalendarz!AT10+($H$34+$H$35+$H$37)*Kalendarz!AU10</f>
        <v>6300.76125</v>
      </c>
      <c r="I48" s="114">
        <f>AE36*Kalendarz!B19+AF36*Kalendarz!C19+AG36*Kalendarz!D19+AH36*Kalendarz!E19+AI36*Kalendarz!F19+H36*Kalendarz!G19+I36*Kalendarz!H19+($AE$34+$AE$35+$AE$37)*Kalendarz!B20+($AF$34+$AF$35+$AF$37)*Kalendarz!C20+($AG$34+$AG$35+$AG$37)*Kalendarz!D20+($AH$34+$AH$35+$AH$37)*Kalendarz!E20+($AI$34+$AI$35+$AI$37)*Kalendarz!F20+($H$34+$H$35+$H$37)*Kalendarz!G20</f>
        <v>7036.64125</v>
      </c>
      <c r="J48" s="114">
        <f>$S$36*Kalendarz!J19+$T$36*Kalendarz!K19+$U$36*Kalendarz!L19+$V$36*Kalendarz!M19+$W$36*Kalendarz!N19+$H$36*Kalendarz!O19+$I$36*Kalendarz!P19+($S$34+$S$35+$S$37)*Kalendarz!J20+($T$34+$T$35+$T$37)*Kalendarz!K20+($U$34+$U$35+$U$37)*Kalendarz!L20+($V$34+$V$35+$V$37)*Kalendarz!M20+($W$34+$W$35+$W$37)*Kalendarz!N20+($H$34+$H$35+$H$37)*Kalendarz!O20</f>
        <v>6439.744999999999</v>
      </c>
      <c r="K48" s="114">
        <f>$S$36*Kalendarz!R19+$T$36*Kalendarz!S19+$U$36*Kalendarz!T19+$V$36*Kalendarz!U19+$W$36*Kalendarz!V19+$H$36*Kalendarz!W19+$I$36*Kalendarz!X19+($S$34+$S$35+$S$37)*Kalendarz!R20+($T$34+$T$35+$T$37)*Kalendarz!S20+($U$34+$U$35+$U$37)*Kalendarz!T20+($V$34+$V$35+$V$37)*Kalendarz!U20+($W$34+$W$35+$W$37)*Kalendarz!V20+($H$34+$H$35+$H$37)*Kalendarz!W20</f>
        <v>6886.063749999999</v>
      </c>
      <c r="L48" s="114">
        <f>$C$36*Kalendarz!Z19+$D$36*Kalendarz!AA19+$E$36*Kalendarz!AB19+$F$36*Kalendarz!AC19+$G$36*Kalendarz!AD19+$H$36*Kalendarz!AE19+$I$36*Kalendarz!AF19+(C34+C35+C37)*Kalendarz!Z20+($D$34+$D$35+$D$37)*Kalendarz!AA20+($E$34+$E$35+$E$37)*Kalendarz!AB20+($F$34+$F$35+$F$37)*Kalendarz!AC20+($G$34+$G$35+$G$37)*Kalendarz!AD20+($H$34+$H$35+$H$37)*Kalendarz!AE20</f>
        <v>6446.3125</v>
      </c>
      <c r="M48" s="114">
        <f>$C$36*Kalendarz!AH19+$D$36*Kalendarz!AI19+$E$36*Kalendarz!AJ19+$F$36*Kalendarz!AK19+$G$36*Kalendarz!AL19+$H$36*Kalendarz!AM19+$I$36*Kalendarz!AN19+(C34+C35+C37)*Kalendarz!AH20+($D$34+$D$35+$D$37)*Kalendarz!AI20+($E$34+$E$35+$E$37)*Kalendarz!AJ20+($F$34+$F$35+$F$37)*Kalendarz!AK20+($G$34+$G$35+$G$37)*Kalendarz!AL20+($H$34+$H$35+$H$37)*Kalendarz!AM20</f>
        <v>6311.225</v>
      </c>
      <c r="N48" s="114">
        <f>$C$36*Kalendarz!AP19+$D$36*Kalendarz!AQ19+$E$36*Kalendarz!AR19+$F$36*Kalendarz!AS19+$G$36*Kalendarz!AT19+$H$36*Kalendarz!AU19+$I$36*Kalendarz!AV19+(C34+C35+C37)*Kalendarz!AP20+($D$34+$D$35+$D$37)*Kalendarz!AQ20+($E$34+$E$35+$E$37)*Kalendarz!AR20+($F$34+$F$35+$F$37)*Kalendarz!AS20+($G$34+$G$35+$G$37)*Kalendarz!AT20+($H$34+$H$35+$H$37)*Kalendarz!AU20</f>
        <v>7027.625</v>
      </c>
      <c r="O48" s="110">
        <f t="shared" si="42"/>
        <v>79293.25375</v>
      </c>
      <c r="P48" s="189">
        <f>O48/$O$45</f>
        <v>0.28535976313448447</v>
      </c>
      <c r="Q48" t="s">
        <v>140</v>
      </c>
    </row>
    <row r="49" spans="2:17" ht="15">
      <c r="B49" t="s">
        <v>79</v>
      </c>
      <c r="C49" s="113">
        <f>$C$37*(Kalendarz!B9-Kalendarz!B10)+$D$37*(Kalendarz!C9-Kalendarz!C10)+$E$37*(Kalendarz!D9-Kalendarz!D10)+$F$37*(Kalendarz!E9-Kalendarz!E10)+$G$37*(Kalendarz!F9-Kalendarz!F10)+$H$37*(Kalendarz!G9-Kalendarz!G10)+$I$37*Kalendarz!H9</f>
        <v>8819.716250000001</v>
      </c>
      <c r="D49" s="114">
        <f>$C$37*(Kalendarz!J9-Kalendarz!J10)+$D$37*(Kalendarz!K9-Kalendarz!K10)+$E$37*(Kalendarz!L9-Kalendarz!L10)+$F$37*(Kalendarz!M9-Kalendarz!M10)+$G$37*(Kalendarz!N9-Kalendarz!N10)+$H$37*(Kalendarz!O9-Kalendarz!O10)+$I$37*Kalendarz!P9</f>
        <v>8523.35875</v>
      </c>
      <c r="E49" s="114">
        <f>$C$37*(Kalendarz!R9-Kalendarz!R10)+$D$37*(Kalendarz!S9-Kalendarz!S10)+$E$37*(Kalendarz!T9-Kalendarz!T10)+$F$37*(Kalendarz!U9-Kalendarz!U10)+$G$37*(Kalendarz!V9-Kalendarz!V10)+$H$37*(Kalendarz!W9-Kalendarz!W10)+$I$37*Kalendarz!X9</f>
        <v>9402.442500000001</v>
      </c>
      <c r="F49" s="114">
        <f>$S$37*(Kalendarz!Z9-Kalendarz!Z10)+$T$37*(Kalendarz!AA9-Kalendarz!AA10)+$U$37*(Kalendarz!AB9-Kalendarz!AB10)+$V$37*(Kalendarz!AC9-Kalendarz!AC10)+$W$37*(Kalendarz!AD9-Kalendarz!AD10)+$H$37*(Kalendarz!AE9-Kalendarz!AE10)+I37*Kalendarz!AF9</f>
        <v>9464.645</v>
      </c>
      <c r="G49" s="114">
        <f>$S$37*(Kalendarz!AH9-Kalendarz!AH10)+$T$37*(Kalendarz!AI9-Kalendarz!AI10)+$U$37*(Kalendarz!AJ9-Kalendarz!AJ10)+$V$37*(Kalendarz!AK9-Kalendarz!AK10)+$W$37*(Kalendarz!AL9-Kalendarz!AL10)+$H$37*(Kalendarz!AM9-Kalendarz!AM10)+I37*Kalendarz!AN9</f>
        <v>10511.903750000001</v>
      </c>
      <c r="H49" s="114">
        <f>AE37*(Kalendarz!AP9-Kalendarz!AP10)+AF37*(Kalendarz!AQ9-Kalendarz!AQ10)+AG37*(Kalendarz!AR9-Kalendarz!AR10)+AH37*(Kalendarz!AS9-Kalendarz!AS10)+AI37*(Kalendarz!AT9-Kalendarz!AT10)+H37*(Kalendarz!AU9-Kalendarz!AU10)+I37*Kalendarz!AV9</f>
        <v>11775.3775</v>
      </c>
      <c r="I49" s="114">
        <f>AE37*(Kalendarz!B19-Kalendarz!B20)+AF37*(Kalendarz!C19-Kalendarz!C20)+AG37*(Kalendarz!D19-Kalendarz!D20)+AH37*(Kalendarz!E19-Kalendarz!E20)+AI37*(Kalendarz!F19-Kalendarz!F20)+H37*(Kalendarz!G19-Kalendarz!G20)+I37*Kalendarz!H19</f>
        <v>11625.86375</v>
      </c>
      <c r="J49" s="114">
        <f>$S$37*(Kalendarz!J19-Kalendarz!J20)+$T$37*(Kalendarz!K19-Kalendarz!K20)+$U$37*(Kalendarz!L19-Kalendarz!L20)+$V$37*(Kalendarz!M19-Kalendarz!M20)+$W$37*(Kalendarz!N19-Kalendarz!N20)+$H$37*(Kalendarz!O19-Kalendarz!O20)+I37*Kalendarz!P19</f>
        <v>10504.3775</v>
      </c>
      <c r="K49" s="114">
        <f>$S$37*(Kalendarz!R19-Kalendarz!R20)+$T$37*(Kalendarz!S19-Kalendarz!S20)+$U$37*(Kalendarz!T19-Kalendarz!T20)+$V$37*(Kalendarz!U19-Kalendarz!U20)+$W$37*(Kalendarz!V19-Kalendarz!V20)+$H$37*(Kalendarz!W19-Kalendarz!W20)+I37*Kalendarz!X19</f>
        <v>10070.15875</v>
      </c>
      <c r="L49" s="114">
        <f>$C$37*(Kalendarz!Z19-Kalendarz!Z20)+$D$37*(Kalendarz!AA19-Kalendarz!AA20)+$E$37*(Kalendarz!AB19-Kalendarz!AB20)+$F$37*(Kalendarz!AC19-Kalendarz!AC20)+$G$37*(Kalendarz!AD19-Kalendarz!AD20)+$H$37*(Kalendarz!AE19-Kalendarz!AE20)+$I$37*Kalendarz!AF19</f>
        <v>9113.685000000001</v>
      </c>
      <c r="M49" s="114">
        <f>$C$37*(Kalendarz!AH19-Kalendarz!AH20)+$D$37*(Kalendarz!AI19-Kalendarz!AI20)+$E$37*(Kalendarz!AJ19-Kalendarz!AJ20)+$F$37*(Kalendarz!AK19-Kalendarz!AK20)+$G$37*(Kalendarz!AL19-Kalendarz!AL20)+$H$37*(Kalendarz!AM19-Kalendarz!AM20)+$I$37*Kalendarz!AN19</f>
        <v>8796.92875</v>
      </c>
      <c r="N49" s="114">
        <f>$C$37*(Kalendarz!AP19-Kalendarz!AP20)+$D$37*(Kalendarz!AQ19-Kalendarz!AQ20)+$E$37*(Kalendarz!AR19-Kalendarz!AR20)+$F$37*(Kalendarz!AS19-Kalendarz!AS20)+$G$37*(Kalendarz!AT19-Kalendarz!AT20)+$H$37*(Kalendarz!AU19-Kalendarz!AU20)+$I$37*Kalendarz!AV19</f>
        <v>9141.55125</v>
      </c>
      <c r="O49" s="126">
        <f t="shared" si="42"/>
        <v>117750.00875000002</v>
      </c>
      <c r="P49" s="189">
        <f>O49/$O$45</f>
        <v>0.4237575457796557</v>
      </c>
      <c r="Q49" t="s">
        <v>169</v>
      </c>
    </row>
    <row r="50" spans="1:17" ht="16.5" customHeight="1">
      <c r="A50" s="20" t="s">
        <v>87</v>
      </c>
      <c r="B50" s="20" t="s">
        <v>86</v>
      </c>
      <c r="C50" s="105">
        <f>SUM(C51:C55)</f>
        <v>7834.784132500003</v>
      </c>
      <c r="D50" s="106">
        <f>SUM(D51:D55)</f>
        <v>7399.67242375</v>
      </c>
      <c r="E50" s="106">
        <f aca="true" t="shared" si="43" ref="E50:N50">SUM(E51:E55)</f>
        <v>7855.725371625002</v>
      </c>
      <c r="F50" s="106">
        <f t="shared" si="43"/>
        <v>6916.335198750001</v>
      </c>
      <c r="G50" s="106">
        <f t="shared" si="43"/>
        <v>7512.913599000001</v>
      </c>
      <c r="H50" s="106">
        <f t="shared" si="43"/>
        <v>6795.605960375</v>
      </c>
      <c r="I50" s="106">
        <f t="shared" si="43"/>
        <v>7002.761398750001</v>
      </c>
      <c r="J50" s="106">
        <f t="shared" si="43"/>
        <v>7511.8421127500005</v>
      </c>
      <c r="K50" s="106">
        <f t="shared" si="43"/>
        <v>7113.045775875</v>
      </c>
      <c r="L50" s="106">
        <f t="shared" si="43"/>
        <v>7951.868250000001</v>
      </c>
      <c r="M50" s="106">
        <f t="shared" si="43"/>
        <v>7659.014794500001</v>
      </c>
      <c r="N50" s="106">
        <f t="shared" si="43"/>
        <v>7769.304875</v>
      </c>
      <c r="O50" s="107">
        <f t="shared" si="42"/>
        <v>89322.87389287501</v>
      </c>
      <c r="P50" s="189"/>
      <c r="Q50" t="s">
        <v>145</v>
      </c>
    </row>
    <row r="51" spans="1:17" ht="15">
      <c r="A51" s="104">
        <f>A39</f>
        <v>355.5</v>
      </c>
      <c r="B51" t="s">
        <v>80</v>
      </c>
      <c r="C51" s="134">
        <f>C46*$A$39/1000</f>
        <v>1510.3670793750002</v>
      </c>
      <c r="D51" s="135">
        <f>D46*$A$39/1000</f>
        <v>1441.2374381250002</v>
      </c>
      <c r="E51" s="135">
        <f aca="true" t="shared" si="44" ref="E51:N51">E46*$A$39/1000</f>
        <v>1507.2013518750002</v>
      </c>
      <c r="F51" s="135">
        <f t="shared" si="44"/>
        <v>1371.9402675000001</v>
      </c>
      <c r="G51" s="135">
        <f t="shared" si="44"/>
        <v>1572.9190818750003</v>
      </c>
      <c r="H51" s="135">
        <f t="shared" si="44"/>
        <v>1440.338911875</v>
      </c>
      <c r="I51" s="135">
        <f t="shared" si="44"/>
        <v>1510.3670793750002</v>
      </c>
      <c r="J51" s="135">
        <f t="shared" si="44"/>
        <v>1576.4985225000003</v>
      </c>
      <c r="K51" s="135">
        <f t="shared" si="44"/>
        <v>1371.9402675000001</v>
      </c>
      <c r="L51" s="135">
        <f t="shared" si="44"/>
        <v>1579.66425</v>
      </c>
      <c r="M51" s="135">
        <f t="shared" si="44"/>
        <v>1507.2013518750002</v>
      </c>
      <c r="N51" s="135">
        <f t="shared" si="44"/>
        <v>1445.5478756250002</v>
      </c>
      <c r="O51" s="136">
        <f t="shared" si="42"/>
        <v>17835.223477500003</v>
      </c>
      <c r="P51" s="189">
        <f>O51/$O$50</f>
        <v>0.19967140218629553</v>
      </c>
      <c r="Q51" t="s">
        <v>141</v>
      </c>
    </row>
    <row r="52" spans="1:17" ht="15">
      <c r="A52">
        <f>A40</f>
        <v>577.6</v>
      </c>
      <c r="B52" t="s">
        <v>81</v>
      </c>
      <c r="C52" s="123">
        <f>C47*$A$40/1000</f>
        <v>2029.5022900000006</v>
      </c>
      <c r="D52" s="124">
        <f>D47*$A$40/1000</f>
        <v>1932.918184</v>
      </c>
      <c r="E52" s="124">
        <f aca="true" t="shared" si="45" ref="E52:N52">E47*$A$40/1000</f>
        <v>2019.558906</v>
      </c>
      <c r="F52" s="124">
        <f t="shared" si="45"/>
        <v>1127.1257520000001</v>
      </c>
      <c r="G52" s="124">
        <f t="shared" si="45"/>
        <v>1298.3004</v>
      </c>
      <c r="H52" s="124">
        <f t="shared" si="45"/>
        <v>388.02446000000003</v>
      </c>
      <c r="I52" s="124">
        <f t="shared" si="45"/>
        <v>408.67149400000005</v>
      </c>
      <c r="J52" s="124">
        <f t="shared" si="45"/>
        <v>1295.442002</v>
      </c>
      <c r="K52" s="124">
        <f t="shared" si="45"/>
        <v>1127.1257520000001</v>
      </c>
      <c r="L52" s="124">
        <f t="shared" si="45"/>
        <v>2121.811434</v>
      </c>
      <c r="M52" s="124">
        <f t="shared" si="45"/>
        <v>2019.558906</v>
      </c>
      <c r="N52" s="124">
        <f t="shared" si="45"/>
        <v>1940.316518</v>
      </c>
      <c r="O52" s="125">
        <f t="shared" si="42"/>
        <v>17708.356098000004</v>
      </c>
      <c r="P52" s="189">
        <f>O52/$O$50</f>
        <v>0.19825107865693672</v>
      </c>
      <c r="Q52" t="s">
        <v>142</v>
      </c>
    </row>
    <row r="53" spans="1:17" ht="15">
      <c r="A53">
        <f>A41</f>
        <v>215.4</v>
      </c>
      <c r="B53" t="s">
        <v>83</v>
      </c>
      <c r="C53" s="113">
        <f>C48*$A$41/1000</f>
        <v>1515.69252525</v>
      </c>
      <c r="D53" s="114">
        <f>D48*$A$41/1000</f>
        <v>1329.6006570000002</v>
      </c>
      <c r="E53" s="114">
        <f aca="true" t="shared" si="46" ref="E53:N53">E48*$A$41/1000</f>
        <v>1385.938527</v>
      </c>
      <c r="F53" s="114">
        <f t="shared" si="46"/>
        <v>1456.75746975</v>
      </c>
      <c r="G53" s="114">
        <f t="shared" si="46"/>
        <v>1386.797973</v>
      </c>
      <c r="H53" s="114">
        <f t="shared" si="46"/>
        <v>1357.18397325</v>
      </c>
      <c r="I53" s="114">
        <f t="shared" si="46"/>
        <v>1515.69252525</v>
      </c>
      <c r="J53" s="114">
        <f t="shared" si="46"/>
        <v>1387.1210729999998</v>
      </c>
      <c r="K53" s="114">
        <f t="shared" si="46"/>
        <v>1483.2581317499998</v>
      </c>
      <c r="L53" s="114">
        <f t="shared" si="46"/>
        <v>1388.5357125</v>
      </c>
      <c r="M53" s="114">
        <f t="shared" si="46"/>
        <v>1359.4378650000003</v>
      </c>
      <c r="N53" s="114">
        <f t="shared" si="46"/>
        <v>1513.750425</v>
      </c>
      <c r="O53" s="110">
        <f t="shared" si="42"/>
        <v>17079.76685775</v>
      </c>
      <c r="P53" s="189">
        <f>O53/$O$50</f>
        <v>0.19121380799092713</v>
      </c>
      <c r="Q53" t="s">
        <v>143</v>
      </c>
    </row>
    <row r="54" spans="1:17" ht="15">
      <c r="A54">
        <f>A42</f>
        <v>281.1</v>
      </c>
      <c r="B54" t="s">
        <v>82</v>
      </c>
      <c r="C54" s="108">
        <f>C49*$A$42/1000</f>
        <v>2479.2222378750007</v>
      </c>
      <c r="D54" s="109">
        <f>D49*$A$42/1000</f>
        <v>2395.916144625</v>
      </c>
      <c r="E54" s="109">
        <f aca="true" t="shared" si="47" ref="E54:N54">E49*$A$42/1000</f>
        <v>2643.0265867500007</v>
      </c>
      <c r="F54" s="109">
        <f t="shared" si="47"/>
        <v>2660.5117095000005</v>
      </c>
      <c r="G54" s="109">
        <f t="shared" si="47"/>
        <v>2954.896144125001</v>
      </c>
      <c r="H54" s="109">
        <f t="shared" si="47"/>
        <v>3310.0586152500005</v>
      </c>
      <c r="I54" s="109">
        <f t="shared" si="47"/>
        <v>3268.0303001250004</v>
      </c>
      <c r="J54" s="109">
        <f t="shared" si="47"/>
        <v>2952.78051525</v>
      </c>
      <c r="K54" s="109">
        <f t="shared" si="47"/>
        <v>2830.721624625</v>
      </c>
      <c r="L54" s="109">
        <f t="shared" si="47"/>
        <v>2561.856853500001</v>
      </c>
      <c r="M54" s="109">
        <f t="shared" si="47"/>
        <v>2472.816671625</v>
      </c>
      <c r="N54" s="109">
        <f t="shared" si="47"/>
        <v>2569.690056375</v>
      </c>
      <c r="O54" s="110">
        <f t="shared" si="42"/>
        <v>33099.52745962501</v>
      </c>
      <c r="P54" s="189">
        <f>O54/$O$50</f>
        <v>0.37056048486887355</v>
      </c>
      <c r="Q54" t="s">
        <v>144</v>
      </c>
    </row>
    <row r="55" spans="1:17" ht="15">
      <c r="A55" s="83">
        <v>300</v>
      </c>
      <c r="B55" t="s">
        <v>60</v>
      </c>
      <c r="C55" s="111">
        <f>$A$55</f>
        <v>300</v>
      </c>
      <c r="D55" s="112">
        <f>$A$55</f>
        <v>300</v>
      </c>
      <c r="E55" s="112">
        <f aca="true" t="shared" si="48" ref="E55:N55">$A$55</f>
        <v>300</v>
      </c>
      <c r="F55" s="112">
        <f t="shared" si="48"/>
        <v>300</v>
      </c>
      <c r="G55" s="112">
        <f t="shared" si="48"/>
        <v>300</v>
      </c>
      <c r="H55" s="112">
        <f t="shared" si="48"/>
        <v>300</v>
      </c>
      <c r="I55" s="112">
        <f t="shared" si="48"/>
        <v>300</v>
      </c>
      <c r="J55" s="112">
        <f t="shared" si="48"/>
        <v>300</v>
      </c>
      <c r="K55" s="112">
        <f t="shared" si="48"/>
        <v>300</v>
      </c>
      <c r="L55" s="112">
        <f t="shared" si="48"/>
        <v>300</v>
      </c>
      <c r="M55" s="112">
        <f t="shared" si="48"/>
        <v>300</v>
      </c>
      <c r="N55" s="112">
        <f t="shared" si="48"/>
        <v>300</v>
      </c>
      <c r="O55" s="107">
        <f aca="true" t="shared" si="49" ref="O55:O65">SUM(C55:N55)</f>
        <v>3600</v>
      </c>
      <c r="P55" s="189">
        <f>O55/$O$50</f>
        <v>0.04030322629696714</v>
      </c>
      <c r="Q55" t="s">
        <v>147</v>
      </c>
    </row>
    <row r="56" spans="2:16" ht="15">
      <c r="B56" t="s">
        <v>109</v>
      </c>
      <c r="C56" s="183">
        <f>'B21'!C41</f>
        <v>30</v>
      </c>
      <c r="D56" s="112">
        <f>C$56</f>
        <v>30</v>
      </c>
      <c r="E56" s="112">
        <f aca="true" t="shared" si="50" ref="E56:N56">D$56</f>
        <v>30</v>
      </c>
      <c r="F56" s="112">
        <f t="shared" si="50"/>
        <v>30</v>
      </c>
      <c r="G56" s="112">
        <f t="shared" si="50"/>
        <v>30</v>
      </c>
      <c r="H56" s="112">
        <f t="shared" si="50"/>
        <v>30</v>
      </c>
      <c r="I56" s="112">
        <f t="shared" si="50"/>
        <v>30</v>
      </c>
      <c r="J56" s="112">
        <f t="shared" si="50"/>
        <v>30</v>
      </c>
      <c r="K56" s="112">
        <f t="shared" si="50"/>
        <v>30</v>
      </c>
      <c r="L56" s="112">
        <f t="shared" si="50"/>
        <v>30</v>
      </c>
      <c r="M56" s="112">
        <f t="shared" si="50"/>
        <v>30</v>
      </c>
      <c r="N56" s="112">
        <f t="shared" si="50"/>
        <v>30</v>
      </c>
      <c r="O56" s="107"/>
      <c r="P56" s="189"/>
    </row>
    <row r="57" spans="1:17" ht="15">
      <c r="A57" s="20" t="s">
        <v>84</v>
      </c>
      <c r="B57" s="20" t="s">
        <v>75</v>
      </c>
      <c r="C57" s="105">
        <f>SUM(C58:C65)</f>
        <v>4062.88244575</v>
      </c>
      <c r="D57" s="106">
        <f>SUM(D58:D65)</f>
        <v>3867.1792221250007</v>
      </c>
      <c r="E57" s="106">
        <f aca="true" t="shared" si="51" ref="E57:N57">SUM(E58:E65)</f>
        <v>4060.2024937499996</v>
      </c>
      <c r="F57" s="106">
        <f t="shared" si="51"/>
        <v>3385.0608620000003</v>
      </c>
      <c r="G57" s="106">
        <f t="shared" si="51"/>
        <v>3664.338704375</v>
      </c>
      <c r="H57" s="106">
        <f t="shared" si="51"/>
        <v>3051.4627006250003</v>
      </c>
      <c r="I57" s="106">
        <f t="shared" si="51"/>
        <v>3140.5017625</v>
      </c>
      <c r="J57" s="106">
        <f t="shared" si="51"/>
        <v>3663.155483374999</v>
      </c>
      <c r="K57" s="106">
        <f t="shared" si="51"/>
        <v>3451.094938</v>
      </c>
      <c r="L57" s="106">
        <f t="shared" si="51"/>
        <v>4138.972487375</v>
      </c>
      <c r="M57" s="106">
        <f t="shared" si="51"/>
        <v>3994.1684177499997</v>
      </c>
      <c r="N57" s="106">
        <f t="shared" si="51"/>
        <v>4000.1235617500006</v>
      </c>
      <c r="O57" s="107">
        <f t="shared" si="49"/>
        <v>44479.143079375</v>
      </c>
      <c r="P57" s="189"/>
      <c r="Q57" t="s">
        <v>75</v>
      </c>
    </row>
    <row r="58" spans="1:17" ht="15">
      <c r="A58" s="82">
        <v>16990</v>
      </c>
      <c r="B58" s="18" t="s">
        <v>71</v>
      </c>
      <c r="C58" s="111">
        <f>C$56/1000*$A$58</f>
        <v>509.7</v>
      </c>
      <c r="D58" s="112">
        <f aca="true" t="shared" si="52" ref="D58:M58">D$56/1000*$A$58</f>
        <v>509.7</v>
      </c>
      <c r="E58" s="112">
        <f t="shared" si="52"/>
        <v>509.7</v>
      </c>
      <c r="F58" s="112">
        <f t="shared" si="52"/>
        <v>509.7</v>
      </c>
      <c r="G58" s="112">
        <f t="shared" si="52"/>
        <v>509.7</v>
      </c>
      <c r="H58" s="112">
        <f t="shared" si="52"/>
        <v>509.7</v>
      </c>
      <c r="I58" s="112">
        <f t="shared" si="52"/>
        <v>509.7</v>
      </c>
      <c r="J58" s="112">
        <f t="shared" si="52"/>
        <v>509.7</v>
      </c>
      <c r="K58" s="112">
        <f t="shared" si="52"/>
        <v>509.7</v>
      </c>
      <c r="L58" s="112">
        <f t="shared" si="52"/>
        <v>509.7</v>
      </c>
      <c r="M58" s="112">
        <f t="shared" si="52"/>
        <v>509.7</v>
      </c>
      <c r="N58" s="112">
        <f>N$56/1000*$A$58</f>
        <v>509.7</v>
      </c>
      <c r="O58" s="107">
        <f t="shared" si="49"/>
        <v>6116.399999999999</v>
      </c>
      <c r="P58" s="189">
        <f>O58/$O$57</f>
        <v>0.1375116420090426</v>
      </c>
      <c r="Q58" t="s">
        <v>149</v>
      </c>
    </row>
    <row r="59" spans="1:17" ht="15">
      <c r="A59" s="82">
        <v>1.06</v>
      </c>
      <c r="B59" s="18" t="s">
        <v>72</v>
      </c>
      <c r="C59" s="111">
        <f>C$56*$A$59</f>
        <v>31.8</v>
      </c>
      <c r="D59" s="112">
        <f aca="true" t="shared" si="53" ref="D59:M59">D$56*$A$59</f>
        <v>31.8</v>
      </c>
      <c r="E59" s="112">
        <f t="shared" si="53"/>
        <v>31.8</v>
      </c>
      <c r="F59" s="112">
        <f t="shared" si="53"/>
        <v>31.8</v>
      </c>
      <c r="G59" s="112">
        <f t="shared" si="53"/>
        <v>31.8</v>
      </c>
      <c r="H59" s="112">
        <f t="shared" si="53"/>
        <v>31.8</v>
      </c>
      <c r="I59" s="112">
        <f t="shared" si="53"/>
        <v>31.8</v>
      </c>
      <c r="J59" s="112">
        <f t="shared" si="53"/>
        <v>31.8</v>
      </c>
      <c r="K59" s="112">
        <f t="shared" si="53"/>
        <v>31.8</v>
      </c>
      <c r="L59" s="112">
        <f t="shared" si="53"/>
        <v>31.8</v>
      </c>
      <c r="M59" s="112">
        <f t="shared" si="53"/>
        <v>31.8</v>
      </c>
      <c r="N59" s="112">
        <f>N$56*$A$59</f>
        <v>31.8</v>
      </c>
      <c r="O59" s="107">
        <f t="shared" si="49"/>
        <v>381.6000000000001</v>
      </c>
      <c r="P59" s="189">
        <f aca="true" t="shared" si="54" ref="P59:P65">O59/$O$57</f>
        <v>0.008579301973489417</v>
      </c>
      <c r="Q59" t="s">
        <v>148</v>
      </c>
    </row>
    <row r="60" spans="1:17" ht="15">
      <c r="A60" s="83">
        <v>140.6</v>
      </c>
      <c r="B60" t="s">
        <v>73</v>
      </c>
      <c r="C60" s="134">
        <f>C46/1000*$A$60</f>
        <v>597.3491177500001</v>
      </c>
      <c r="D60" s="135">
        <f>D46/1000*$A$60</f>
        <v>570.00839325</v>
      </c>
      <c r="E60" s="135">
        <f aca="true" t="shared" si="55" ref="E60:N60">E46/1000*$A$60</f>
        <v>596.0970747499999</v>
      </c>
      <c r="F60" s="135">
        <f t="shared" si="55"/>
        <v>542.6014110000001</v>
      </c>
      <c r="G60" s="135">
        <f t="shared" si="55"/>
        <v>622.08839075</v>
      </c>
      <c r="H60" s="135">
        <f t="shared" si="55"/>
        <v>569.6530267500001</v>
      </c>
      <c r="I60" s="135">
        <f t="shared" si="55"/>
        <v>597.3491177500001</v>
      </c>
      <c r="J60" s="135">
        <f t="shared" si="55"/>
        <v>623.504057</v>
      </c>
      <c r="K60" s="135">
        <f t="shared" si="55"/>
        <v>542.6014110000001</v>
      </c>
      <c r="L60" s="135">
        <f t="shared" si="55"/>
        <v>624.7561000000001</v>
      </c>
      <c r="M60" s="135">
        <f t="shared" si="55"/>
        <v>596.0970747499999</v>
      </c>
      <c r="N60" s="135">
        <f t="shared" si="55"/>
        <v>571.71316825</v>
      </c>
      <c r="O60" s="136">
        <f t="shared" si="49"/>
        <v>7053.818343000001</v>
      </c>
      <c r="P60" s="189">
        <f t="shared" si="54"/>
        <v>0.15858710070947524</v>
      </c>
      <c r="Q60" t="s">
        <v>151</v>
      </c>
    </row>
    <row r="61" spans="1:17" ht="15">
      <c r="A61" s="83">
        <v>415</v>
      </c>
      <c r="B61" t="s">
        <v>74</v>
      </c>
      <c r="C61" s="123">
        <f>C47/1000*$A$61</f>
        <v>1458.1777187500004</v>
      </c>
      <c r="D61" s="124">
        <f>D47/1000*$A$61</f>
        <v>1388.782975</v>
      </c>
      <c r="E61" s="124">
        <f aca="true" t="shared" si="56" ref="E61:N61">E47/1000*$A$61</f>
        <v>1451.03349375</v>
      </c>
      <c r="F61" s="124">
        <f t="shared" si="56"/>
        <v>809.828925</v>
      </c>
      <c r="G61" s="124">
        <f t="shared" si="56"/>
        <v>932.81625</v>
      </c>
      <c r="H61" s="124">
        <f t="shared" si="56"/>
        <v>278.7918125</v>
      </c>
      <c r="I61" s="124">
        <f t="shared" si="56"/>
        <v>293.62650625000003</v>
      </c>
      <c r="J61" s="124">
        <f t="shared" si="56"/>
        <v>930.7625187499999</v>
      </c>
      <c r="K61" s="124">
        <f t="shared" si="56"/>
        <v>809.828925</v>
      </c>
      <c r="L61" s="124">
        <f t="shared" si="56"/>
        <v>1524.50094375</v>
      </c>
      <c r="M61" s="124">
        <f t="shared" si="56"/>
        <v>1451.03349375</v>
      </c>
      <c r="N61" s="124">
        <f t="shared" si="56"/>
        <v>1394.09860625</v>
      </c>
      <c r="O61" s="125">
        <f t="shared" si="49"/>
        <v>12723.282168749998</v>
      </c>
      <c r="P61" s="189">
        <f t="shared" si="54"/>
        <v>0.2860505236363196</v>
      </c>
      <c r="Q61" t="s">
        <v>152</v>
      </c>
    </row>
    <row r="62" spans="1:17" ht="15">
      <c r="A62" s="83">
        <v>73.5</v>
      </c>
      <c r="B62" t="s">
        <v>73</v>
      </c>
      <c r="C62" s="113">
        <f>C48/1000*$A$62</f>
        <v>517.193131875</v>
      </c>
      <c r="D62" s="114">
        <f>D48/1000*$A$62</f>
        <v>453.69381749999997</v>
      </c>
      <c r="E62" s="114">
        <f aca="true" t="shared" si="57" ref="E62:N62">E48/1000*$A$62</f>
        <v>472.91774250000003</v>
      </c>
      <c r="F62" s="114">
        <f t="shared" si="57"/>
        <v>497.082980625</v>
      </c>
      <c r="G62" s="114">
        <f t="shared" si="57"/>
        <v>473.2110075</v>
      </c>
      <c r="H62" s="114">
        <f t="shared" si="57"/>
        <v>463.105951875</v>
      </c>
      <c r="I62" s="114">
        <f t="shared" si="57"/>
        <v>517.193131875</v>
      </c>
      <c r="J62" s="114">
        <f t="shared" si="57"/>
        <v>473.32125749999994</v>
      </c>
      <c r="K62" s="114">
        <f t="shared" si="57"/>
        <v>506.1256856249999</v>
      </c>
      <c r="L62" s="114">
        <f t="shared" si="57"/>
        <v>473.80396875</v>
      </c>
      <c r="M62" s="114">
        <f t="shared" si="57"/>
        <v>463.8750375</v>
      </c>
      <c r="N62" s="114">
        <f t="shared" si="57"/>
        <v>516.5304375</v>
      </c>
      <c r="O62" s="110">
        <f t="shared" si="49"/>
        <v>5828.054150624999</v>
      </c>
      <c r="P62" s="189">
        <f t="shared" si="54"/>
        <v>0.13102892158296708</v>
      </c>
      <c r="Q62" t="s">
        <v>153</v>
      </c>
    </row>
    <row r="63" spans="1:17" ht="15">
      <c r="A63" s="83">
        <v>86.3</v>
      </c>
      <c r="B63" t="s">
        <v>74</v>
      </c>
      <c r="C63" s="113">
        <f>C49/1000*$A$63</f>
        <v>761.141512375</v>
      </c>
      <c r="D63" s="114">
        <f>D49/1000*$A$63</f>
        <v>735.565860125</v>
      </c>
      <c r="E63" s="114">
        <f aca="true" t="shared" si="58" ref="E63:N63">E49/1000*$A$63</f>
        <v>811.43078775</v>
      </c>
      <c r="F63" s="114">
        <f t="shared" si="58"/>
        <v>816.7988635</v>
      </c>
      <c r="G63" s="114">
        <f t="shared" si="58"/>
        <v>907.1772936250002</v>
      </c>
      <c r="H63" s="114">
        <f t="shared" si="58"/>
        <v>1016.21507825</v>
      </c>
      <c r="I63" s="114">
        <f t="shared" si="58"/>
        <v>1003.312041625</v>
      </c>
      <c r="J63" s="114">
        <f t="shared" si="58"/>
        <v>906.52777825</v>
      </c>
      <c r="K63" s="114">
        <f t="shared" si="58"/>
        <v>869.0547001250001</v>
      </c>
      <c r="L63" s="114">
        <f t="shared" si="58"/>
        <v>786.5110155000001</v>
      </c>
      <c r="M63" s="114">
        <f t="shared" si="58"/>
        <v>759.1749511249999</v>
      </c>
      <c r="N63" s="114">
        <f t="shared" si="58"/>
        <v>788.9158728750001</v>
      </c>
      <c r="O63" s="110">
        <f t="shared" si="49"/>
        <v>10161.825755125</v>
      </c>
      <c r="P63" s="189">
        <f t="shared" si="54"/>
        <v>0.22846271424318526</v>
      </c>
      <c r="Q63" t="s">
        <v>154</v>
      </c>
    </row>
    <row r="64" spans="1:18" s="18" customFormat="1" ht="15">
      <c r="A64" s="82">
        <v>6.5</v>
      </c>
      <c r="B64" s="18" t="s">
        <v>111</v>
      </c>
      <c r="C64" s="121">
        <f>C$45/1000*$A$64</f>
        <v>153.52096500000002</v>
      </c>
      <c r="D64" s="120">
        <f aca="true" t="shared" si="59" ref="D64:N64">D$45/1000*$A$64</f>
        <v>143.62817625000002</v>
      </c>
      <c r="E64" s="120">
        <f t="shared" si="59"/>
        <v>153.223395</v>
      </c>
      <c r="F64" s="120">
        <f t="shared" si="59"/>
        <v>143.24868187500002</v>
      </c>
      <c r="G64" s="120">
        <f t="shared" si="59"/>
        <v>153.5457625</v>
      </c>
      <c r="H64" s="120">
        <f t="shared" si="59"/>
        <v>148.19683125</v>
      </c>
      <c r="I64" s="120">
        <f t="shared" si="59"/>
        <v>153.52096500000002</v>
      </c>
      <c r="J64" s="120">
        <f t="shared" si="59"/>
        <v>153.539871875</v>
      </c>
      <c r="K64" s="120">
        <f t="shared" si="59"/>
        <v>147.98421625000003</v>
      </c>
      <c r="L64" s="120">
        <f t="shared" si="59"/>
        <v>153.900459375</v>
      </c>
      <c r="M64" s="120">
        <f t="shared" si="59"/>
        <v>148.487860625</v>
      </c>
      <c r="N64" s="120">
        <f t="shared" si="59"/>
        <v>153.365476875</v>
      </c>
      <c r="O64" s="122">
        <f t="shared" si="49"/>
        <v>1806.162661875</v>
      </c>
      <c r="P64" s="189">
        <f t="shared" si="54"/>
        <v>0.04060695725751332</v>
      </c>
      <c r="Q64" t="s">
        <v>150</v>
      </c>
      <c r="R64"/>
    </row>
    <row r="65" spans="1:18" ht="15.75" thickBot="1">
      <c r="A65" s="83">
        <v>34</v>
      </c>
      <c r="B65" t="s">
        <v>60</v>
      </c>
      <c r="C65" s="115">
        <f>$A$65</f>
        <v>34</v>
      </c>
      <c r="D65" s="116">
        <f aca="true" t="shared" si="60" ref="D65:N65">$A$65</f>
        <v>34</v>
      </c>
      <c r="E65" s="116">
        <f t="shared" si="60"/>
        <v>34</v>
      </c>
      <c r="F65" s="116">
        <f t="shared" si="60"/>
        <v>34</v>
      </c>
      <c r="G65" s="116">
        <f t="shared" si="60"/>
        <v>34</v>
      </c>
      <c r="H65" s="116">
        <f t="shared" si="60"/>
        <v>34</v>
      </c>
      <c r="I65" s="116">
        <f t="shared" si="60"/>
        <v>34</v>
      </c>
      <c r="J65" s="116">
        <f t="shared" si="60"/>
        <v>34</v>
      </c>
      <c r="K65" s="116">
        <f t="shared" si="60"/>
        <v>34</v>
      </c>
      <c r="L65" s="116">
        <f t="shared" si="60"/>
        <v>34</v>
      </c>
      <c r="M65" s="116">
        <f t="shared" si="60"/>
        <v>34</v>
      </c>
      <c r="N65" s="116">
        <f t="shared" si="60"/>
        <v>34</v>
      </c>
      <c r="O65" s="117">
        <f t="shared" si="49"/>
        <v>408</v>
      </c>
      <c r="P65" s="189">
        <f t="shared" si="54"/>
        <v>0.009172838588007552</v>
      </c>
      <c r="Q65" s="18" t="s">
        <v>147</v>
      </c>
      <c r="R65" s="18"/>
    </row>
    <row r="66" spans="3:15" ht="15">
      <c r="C66" s="18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</row>
    <row r="67" spans="2:15" ht="15">
      <c r="B67" s="20" t="s">
        <v>88</v>
      </c>
      <c r="C67" s="118">
        <f>C50+C57</f>
        <v>11897.666578250002</v>
      </c>
      <c r="D67" s="118">
        <f aca="true" t="shared" si="61" ref="D67:O67">D50+D57</f>
        <v>11266.851645875002</v>
      </c>
      <c r="E67" s="118">
        <f t="shared" si="61"/>
        <v>11915.927865375</v>
      </c>
      <c r="F67" s="118">
        <f t="shared" si="61"/>
        <v>10301.396060750001</v>
      </c>
      <c r="G67" s="118">
        <f t="shared" si="61"/>
        <v>11177.252303375</v>
      </c>
      <c r="H67" s="118">
        <f t="shared" si="61"/>
        <v>9847.068661000001</v>
      </c>
      <c r="I67" s="118">
        <f t="shared" si="61"/>
        <v>10143.26316125</v>
      </c>
      <c r="J67" s="118">
        <f t="shared" si="61"/>
        <v>11174.997596125</v>
      </c>
      <c r="K67" s="118">
        <f t="shared" si="61"/>
        <v>10564.140713875</v>
      </c>
      <c r="L67" s="118">
        <f t="shared" si="61"/>
        <v>12090.840737375001</v>
      </c>
      <c r="M67" s="118">
        <f t="shared" si="61"/>
        <v>11653.18321225</v>
      </c>
      <c r="N67" s="118">
        <f t="shared" si="61"/>
        <v>11769.42843675</v>
      </c>
      <c r="O67" s="118">
        <f t="shared" si="61"/>
        <v>133802.01697225</v>
      </c>
    </row>
    <row r="68" spans="4:15" ht="15"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</row>
    <row r="69" spans="3:14" ht="15">
      <c r="C69" s="16"/>
      <c r="H69" s="16"/>
      <c r="L69" s="63"/>
      <c r="M69" s="64"/>
      <c r="N69" s="64"/>
    </row>
    <row r="70" spans="3:14" ht="15">
      <c r="C70" s="16"/>
      <c r="D70" s="16"/>
      <c r="E70" s="16"/>
      <c r="F70" s="16"/>
      <c r="G70" s="16"/>
      <c r="H70" s="16"/>
      <c r="L70" s="63"/>
      <c r="M70" s="64"/>
      <c r="N70" s="64"/>
    </row>
    <row r="71" spans="3:14" ht="15">
      <c r="C71" s="16"/>
      <c r="D71" s="16"/>
      <c r="E71" s="16"/>
      <c r="F71" s="16"/>
      <c r="G71" s="16"/>
      <c r="H71" s="16"/>
      <c r="L71" s="63"/>
      <c r="M71" s="64"/>
      <c r="N71" s="64"/>
    </row>
    <row r="72" spans="3:14" ht="15">
      <c r="C72" s="16"/>
      <c r="D72" s="16"/>
      <c r="E72" s="16"/>
      <c r="F72" s="16"/>
      <c r="G72" s="16"/>
      <c r="H72" s="16"/>
      <c r="L72" s="63"/>
      <c r="M72" s="64"/>
      <c r="N72" s="64"/>
    </row>
    <row r="73" spans="3:14" ht="15">
      <c r="C73" s="16"/>
      <c r="D73" s="16"/>
      <c r="E73" s="16"/>
      <c r="F73" s="16"/>
      <c r="G73" s="16"/>
      <c r="H73" s="16"/>
      <c r="L73" s="63"/>
      <c r="M73" s="64"/>
      <c r="N73" s="64"/>
    </row>
    <row r="74" spans="3:14" ht="15">
      <c r="C74" s="16"/>
      <c r="D74" s="16"/>
      <c r="E74" s="16"/>
      <c r="F74" s="16"/>
      <c r="G74" s="16"/>
      <c r="H74" s="16"/>
      <c r="L74" s="63"/>
      <c r="M74" s="64"/>
      <c r="N74" s="64"/>
    </row>
    <row r="75" spans="3:14" ht="15">
      <c r="C75" s="16"/>
      <c r="D75" s="16"/>
      <c r="E75" s="16"/>
      <c r="F75" s="16"/>
      <c r="G75" s="16"/>
      <c r="H75" s="16"/>
      <c r="L75" s="63"/>
      <c r="M75" s="64"/>
      <c r="N75" s="64"/>
    </row>
    <row r="76" spans="3:14" ht="15">
      <c r="C76" s="16"/>
      <c r="D76" s="16"/>
      <c r="E76" s="16"/>
      <c r="F76" s="16"/>
      <c r="G76" s="16"/>
      <c r="H76" s="16"/>
      <c r="L76" s="63"/>
      <c r="M76" s="64"/>
      <c r="N76" s="64"/>
    </row>
    <row r="77" spans="3:14" ht="15">
      <c r="C77" s="16"/>
      <c r="D77" s="16"/>
      <c r="E77" s="16"/>
      <c r="F77" s="16"/>
      <c r="G77" s="16"/>
      <c r="H77" s="16"/>
      <c r="L77" s="63"/>
      <c r="M77" s="64"/>
      <c r="N77" s="64"/>
    </row>
    <row r="78" spans="3:14" ht="15">
      <c r="C78" s="16"/>
      <c r="D78" s="16"/>
      <c r="E78" s="16"/>
      <c r="F78" s="16"/>
      <c r="G78" s="16"/>
      <c r="H78" s="16"/>
      <c r="L78" s="63"/>
      <c r="M78" s="64"/>
      <c r="N78" s="64"/>
    </row>
    <row r="79" spans="3:15" ht="15">
      <c r="C79" s="16"/>
      <c r="D79" s="16"/>
      <c r="E79" s="16"/>
      <c r="F79" s="16"/>
      <c r="G79" s="16"/>
      <c r="H79" s="16"/>
      <c r="L79" s="63"/>
      <c r="M79" s="64"/>
      <c r="N79" s="64"/>
      <c r="O79" s="20"/>
    </row>
    <row r="80" spans="3:14" ht="15">
      <c r="C80" s="16"/>
      <c r="D80" s="16"/>
      <c r="E80" s="16"/>
      <c r="F80" s="16"/>
      <c r="G80" s="16"/>
      <c r="H80" s="16"/>
      <c r="L80" s="63"/>
      <c r="M80" s="64"/>
      <c r="N80" s="64"/>
    </row>
    <row r="81" spans="3:15" ht="15">
      <c r="C81" s="16"/>
      <c r="D81" s="16"/>
      <c r="E81" s="16"/>
      <c r="F81" s="16"/>
      <c r="G81" s="16"/>
      <c r="H81" s="16"/>
      <c r="L81" s="63"/>
      <c r="M81" s="64"/>
      <c r="N81" s="64"/>
      <c r="O81" s="20"/>
    </row>
    <row r="82" spans="3:14" ht="15">
      <c r="C82" s="16"/>
      <c r="D82" s="16"/>
      <c r="E82" s="16"/>
      <c r="F82" s="16"/>
      <c r="G82" s="16"/>
      <c r="H82" s="16"/>
      <c r="L82" s="63"/>
      <c r="M82" s="64"/>
      <c r="N82" s="64"/>
    </row>
    <row r="83" spans="3:15" ht="15">
      <c r="C83" s="16"/>
      <c r="D83" s="16"/>
      <c r="E83" s="16"/>
      <c r="F83" s="16"/>
      <c r="G83" s="16"/>
      <c r="H83" s="16"/>
      <c r="L83" s="63"/>
      <c r="M83" s="64"/>
      <c r="N83" s="64"/>
      <c r="O83" s="20"/>
    </row>
    <row r="84" spans="3:14" ht="15">
      <c r="C84" s="16"/>
      <c r="D84" s="16"/>
      <c r="E84" s="16"/>
      <c r="F84" s="16"/>
      <c r="G84" s="16"/>
      <c r="H84" s="16"/>
      <c r="L84" s="63"/>
      <c r="M84" s="64"/>
      <c r="N84" s="64"/>
    </row>
    <row r="85" spans="3:14" ht="15">
      <c r="C85" s="16"/>
      <c r="D85" s="16"/>
      <c r="E85" s="16"/>
      <c r="F85" s="16"/>
      <c r="G85" s="16"/>
      <c r="H85" s="16"/>
      <c r="L85" s="63"/>
      <c r="M85" s="64"/>
      <c r="N85" s="64"/>
    </row>
    <row r="86" spans="3:14" ht="15">
      <c r="C86" s="16"/>
      <c r="D86" s="16"/>
      <c r="E86" s="16"/>
      <c r="F86" s="16"/>
      <c r="G86" s="16"/>
      <c r="H86" s="16"/>
      <c r="L86" s="63"/>
      <c r="M86" s="64"/>
      <c r="N86" s="64"/>
    </row>
    <row r="87" spans="3:14" ht="15">
      <c r="C87" s="16"/>
      <c r="D87" s="16"/>
      <c r="E87" s="16"/>
      <c r="F87" s="16"/>
      <c r="G87" s="16"/>
      <c r="H87" s="16"/>
      <c r="L87" s="63"/>
      <c r="M87" s="64"/>
      <c r="N87" s="64"/>
    </row>
    <row r="88" spans="3:14" ht="15">
      <c r="C88" s="16"/>
      <c r="D88" s="16"/>
      <c r="E88" s="16"/>
      <c r="F88" s="16"/>
      <c r="G88" s="16"/>
      <c r="H88" s="16"/>
      <c r="L88" s="63"/>
      <c r="M88" s="64"/>
      <c r="N88" s="64"/>
    </row>
    <row r="89" spans="3:14" ht="15">
      <c r="C89" s="16"/>
      <c r="D89" s="16"/>
      <c r="E89" s="16"/>
      <c r="F89" s="16"/>
      <c r="G89" s="16"/>
      <c r="H89" s="16"/>
      <c r="L89" s="63"/>
      <c r="M89" s="64"/>
      <c r="N89" s="64"/>
    </row>
    <row r="90" spans="3:14" ht="15">
      <c r="C90" s="16"/>
      <c r="D90" s="16"/>
      <c r="E90" s="16"/>
      <c r="F90" s="16"/>
      <c r="G90" s="16"/>
      <c r="H90" s="16"/>
      <c r="L90" s="63"/>
      <c r="M90" s="64"/>
      <c r="N90" s="64"/>
    </row>
    <row r="91" spans="3:14" ht="15">
      <c r="C91" s="16"/>
      <c r="D91" s="16"/>
      <c r="E91" s="16"/>
      <c r="F91" s="16"/>
      <c r="G91" s="16"/>
      <c r="H91" s="16"/>
      <c r="L91" s="63"/>
      <c r="M91" s="64"/>
      <c r="N91" s="64"/>
    </row>
    <row r="92" spans="3:14" ht="15">
      <c r="C92" s="16"/>
      <c r="D92" s="16"/>
      <c r="E92" s="16"/>
      <c r="F92" s="16"/>
      <c r="G92" s="16"/>
      <c r="H92" s="16"/>
      <c r="L92" s="63"/>
      <c r="M92" s="64"/>
      <c r="N92" s="64"/>
    </row>
    <row r="93" spans="3:12" ht="15">
      <c r="C93" s="223"/>
      <c r="D93" s="223"/>
      <c r="E93" s="223"/>
      <c r="F93" s="223"/>
      <c r="G93" s="223"/>
      <c r="I93" s="206"/>
      <c r="J93" s="206"/>
      <c r="K93" s="206"/>
      <c r="L93" s="206"/>
    </row>
    <row r="94" spans="3:13" ht="15">
      <c r="C94" s="16"/>
      <c r="D94" s="16"/>
      <c r="E94" s="16"/>
      <c r="F94" s="16"/>
      <c r="G94" s="16"/>
      <c r="H94" s="16"/>
      <c r="M94" s="16"/>
    </row>
    <row r="95" spans="3:13" ht="15">
      <c r="C95" s="16"/>
      <c r="D95" s="16"/>
      <c r="E95" s="16"/>
      <c r="F95" s="16"/>
      <c r="G95" s="16"/>
      <c r="H95" s="16"/>
      <c r="M95" s="16"/>
    </row>
    <row r="96" spans="3:13" ht="15">
      <c r="C96" s="16"/>
      <c r="D96" s="16"/>
      <c r="E96" s="16"/>
      <c r="F96" s="16"/>
      <c r="G96" s="16"/>
      <c r="H96" s="16"/>
      <c r="M96" s="16"/>
    </row>
    <row r="97" spans="3:13" ht="15">
      <c r="C97" s="16"/>
      <c r="D97" s="16"/>
      <c r="E97" s="16"/>
      <c r="F97" s="16"/>
      <c r="G97" s="16"/>
      <c r="H97" s="16"/>
      <c r="M97" s="16"/>
    </row>
    <row r="98" spans="3:13" ht="15">
      <c r="C98" s="16"/>
      <c r="D98" s="16"/>
      <c r="E98" s="16"/>
      <c r="F98" s="16"/>
      <c r="G98" s="16"/>
      <c r="H98" s="16"/>
      <c r="M98" s="16"/>
    </row>
    <row r="99" spans="3:13" ht="15">
      <c r="C99" s="16"/>
      <c r="D99" s="16"/>
      <c r="E99" s="16"/>
      <c r="F99" s="16"/>
      <c r="G99" s="16"/>
      <c r="H99" s="16"/>
      <c r="M99" s="16"/>
    </row>
    <row r="100" spans="3:13" ht="15">
      <c r="C100" s="16"/>
      <c r="D100" s="16"/>
      <c r="E100" s="16"/>
      <c r="F100" s="16"/>
      <c r="G100" s="16"/>
      <c r="H100" s="16"/>
      <c r="M100" s="16"/>
    </row>
    <row r="101" spans="3:13" ht="15">
      <c r="C101" s="16"/>
      <c r="D101" s="16"/>
      <c r="E101" s="16"/>
      <c r="F101" s="16"/>
      <c r="G101" s="16"/>
      <c r="H101" s="16"/>
      <c r="M101" s="16"/>
    </row>
    <row r="102" spans="3:13" ht="15">
      <c r="C102" s="16"/>
      <c r="D102" s="16"/>
      <c r="E102" s="16"/>
      <c r="F102" s="16"/>
      <c r="G102" s="16"/>
      <c r="H102" s="16"/>
      <c r="M102" s="16"/>
    </row>
    <row r="103" spans="3:13" ht="15">
      <c r="C103" s="16"/>
      <c r="D103" s="16"/>
      <c r="E103" s="16"/>
      <c r="F103" s="16"/>
      <c r="G103" s="16"/>
      <c r="H103" s="16"/>
      <c r="M103" s="16"/>
    </row>
    <row r="104" spans="3:13" ht="15">
      <c r="C104" s="16"/>
      <c r="D104" s="16"/>
      <c r="E104" s="16"/>
      <c r="F104" s="16"/>
      <c r="G104" s="16"/>
      <c r="H104" s="16"/>
      <c r="M104" s="16"/>
    </row>
    <row r="105" spans="3:13" ht="15">
      <c r="C105" s="16"/>
      <c r="D105" s="16"/>
      <c r="E105" s="16"/>
      <c r="F105" s="16"/>
      <c r="G105" s="16"/>
      <c r="H105" s="16"/>
      <c r="M105" s="16"/>
    </row>
    <row r="106" spans="3:13" ht="15">
      <c r="C106" s="16"/>
      <c r="D106" s="16"/>
      <c r="E106" s="16"/>
      <c r="F106" s="16"/>
      <c r="G106" s="16"/>
      <c r="H106" s="16"/>
      <c r="M106" s="16"/>
    </row>
    <row r="107" spans="3:13" ht="15">
      <c r="C107" s="16"/>
      <c r="D107" s="16"/>
      <c r="E107" s="16"/>
      <c r="F107" s="16"/>
      <c r="G107" s="16"/>
      <c r="H107" s="16"/>
      <c r="M107" s="16"/>
    </row>
    <row r="108" spans="3:13" ht="15">
      <c r="C108" s="16"/>
      <c r="D108" s="16"/>
      <c r="E108" s="16"/>
      <c r="F108" s="16"/>
      <c r="G108" s="16"/>
      <c r="H108" s="16"/>
      <c r="M108" s="16"/>
    </row>
    <row r="109" spans="3:13" ht="15">
      <c r="C109" s="16"/>
      <c r="D109" s="16"/>
      <c r="E109" s="16"/>
      <c r="F109" s="16"/>
      <c r="G109" s="16"/>
      <c r="H109" s="16"/>
      <c r="M109" s="16"/>
    </row>
    <row r="110" spans="3:13" ht="15">
      <c r="C110" s="16"/>
      <c r="D110" s="16"/>
      <c r="E110" s="16"/>
      <c r="F110" s="16"/>
      <c r="G110" s="16"/>
      <c r="H110" s="16"/>
      <c r="M110" s="16"/>
    </row>
    <row r="111" spans="3:13" ht="15">
      <c r="C111" s="16"/>
      <c r="D111" s="16"/>
      <c r="E111" s="16"/>
      <c r="F111" s="16"/>
      <c r="G111" s="16"/>
      <c r="H111" s="16"/>
      <c r="M111" s="16"/>
    </row>
    <row r="112" spans="3:13" ht="15">
      <c r="C112" s="16"/>
      <c r="D112" s="16"/>
      <c r="E112" s="16"/>
      <c r="F112" s="16"/>
      <c r="G112" s="16"/>
      <c r="H112" s="16"/>
      <c r="M112" s="16"/>
    </row>
    <row r="113" spans="3:13" ht="15">
      <c r="C113" s="16"/>
      <c r="D113" s="16"/>
      <c r="E113" s="16"/>
      <c r="F113" s="16"/>
      <c r="G113" s="16"/>
      <c r="H113" s="16"/>
      <c r="M113" s="16"/>
    </row>
    <row r="114" spans="3:13" ht="15">
      <c r="C114" s="16"/>
      <c r="D114" s="16"/>
      <c r="E114" s="16"/>
      <c r="F114" s="16"/>
      <c r="G114" s="16"/>
      <c r="H114" s="16"/>
      <c r="M114" s="16"/>
    </row>
    <row r="115" spans="3:13" ht="15">
      <c r="C115" s="16"/>
      <c r="D115" s="16"/>
      <c r="E115" s="16"/>
      <c r="F115" s="16"/>
      <c r="G115" s="16"/>
      <c r="H115" s="16"/>
      <c r="M115" s="16"/>
    </row>
    <row r="116" spans="3:13" ht="15">
      <c r="C116" s="16"/>
      <c r="D116" s="16"/>
      <c r="E116" s="16"/>
      <c r="F116" s="16"/>
      <c r="G116" s="16"/>
      <c r="H116" s="16"/>
      <c r="M116" s="16"/>
    </row>
    <row r="117" spans="3:13" ht="15">
      <c r="C117" s="16"/>
      <c r="D117" s="16"/>
      <c r="E117" s="16"/>
      <c r="F117" s="16"/>
      <c r="G117" s="16"/>
      <c r="H117" s="16"/>
      <c r="M117" s="16"/>
    </row>
    <row r="118" spans="3:8" ht="15">
      <c r="C118" s="223" t="s">
        <v>118</v>
      </c>
      <c r="D118" s="223"/>
      <c r="E118" s="223"/>
      <c r="F118" s="223"/>
      <c r="G118" s="223"/>
      <c r="H118" s="223"/>
    </row>
    <row r="119" ht="15">
      <c r="C119" s="16"/>
    </row>
    <row r="120" ht="15">
      <c r="C120" s="16"/>
    </row>
    <row r="121" ht="15">
      <c r="C121" s="16"/>
    </row>
    <row r="122" ht="15">
      <c r="C122" s="16"/>
    </row>
    <row r="123" ht="15">
      <c r="C123" s="16"/>
    </row>
    <row r="124" ht="15">
      <c r="C124" s="16"/>
    </row>
    <row r="125" ht="15">
      <c r="C125" s="16"/>
    </row>
    <row r="126" ht="15">
      <c r="C126" s="16"/>
    </row>
    <row r="127" ht="15">
      <c r="C127" s="16"/>
    </row>
    <row r="128" ht="15">
      <c r="C128" s="16"/>
    </row>
    <row r="129" ht="15">
      <c r="C129" s="16"/>
    </row>
    <row r="130" ht="15">
      <c r="C130" s="16"/>
    </row>
    <row r="131" ht="15">
      <c r="C131" s="16"/>
    </row>
    <row r="132" ht="15">
      <c r="C132" s="16"/>
    </row>
    <row r="133" ht="15">
      <c r="C133" s="16"/>
    </row>
    <row r="134" ht="15">
      <c r="C134" s="16"/>
    </row>
    <row r="135" ht="15">
      <c r="C135" s="16"/>
    </row>
    <row r="136" ht="15">
      <c r="C136" s="16"/>
    </row>
    <row r="137" ht="15">
      <c r="C137" s="16"/>
    </row>
    <row r="138" ht="15">
      <c r="C138" s="16"/>
    </row>
    <row r="139" ht="15">
      <c r="C139" s="16"/>
    </row>
    <row r="140" ht="15">
      <c r="C140" s="16"/>
    </row>
    <row r="141" ht="15">
      <c r="C141" s="16"/>
    </row>
    <row r="142" ht="15">
      <c r="C142" s="16"/>
    </row>
    <row r="143" ht="15">
      <c r="C143" s="16"/>
    </row>
    <row r="144" ht="15">
      <c r="C144" s="16"/>
    </row>
    <row r="145" ht="15">
      <c r="C145" s="16"/>
    </row>
    <row r="146" ht="15">
      <c r="C146" s="16"/>
    </row>
    <row r="147" ht="15">
      <c r="C147" s="16"/>
    </row>
    <row r="148" ht="15">
      <c r="C148" s="16"/>
    </row>
    <row r="149" ht="15">
      <c r="C149" s="16"/>
    </row>
    <row r="150" ht="15">
      <c r="C150" s="16"/>
    </row>
    <row r="151" ht="15">
      <c r="C151" s="16"/>
    </row>
    <row r="152" ht="15">
      <c r="C152" s="16"/>
    </row>
    <row r="153" ht="15">
      <c r="C153" s="16"/>
    </row>
    <row r="154" ht="15">
      <c r="C154" s="16"/>
    </row>
    <row r="155" ht="15">
      <c r="C155" s="16"/>
    </row>
    <row r="156" ht="15">
      <c r="C156" s="16"/>
    </row>
    <row r="157" ht="15">
      <c r="C157" s="16"/>
    </row>
    <row r="158" ht="15">
      <c r="C158" s="16"/>
    </row>
    <row r="159" ht="15">
      <c r="C159" s="16"/>
    </row>
    <row r="160" ht="15">
      <c r="C160" s="16"/>
    </row>
    <row r="161" ht="15">
      <c r="C161" s="16"/>
    </row>
    <row r="162" ht="15">
      <c r="C162" s="16"/>
    </row>
    <row r="163" ht="15">
      <c r="C163" s="16"/>
    </row>
    <row r="164" ht="15">
      <c r="C164" s="16"/>
    </row>
    <row r="165" ht="15">
      <c r="C165" s="16"/>
    </row>
    <row r="166" ht="15">
      <c r="C166" s="16"/>
    </row>
    <row r="167" ht="15">
      <c r="C167" s="16"/>
    </row>
    <row r="168" ht="15">
      <c r="C168" s="16"/>
    </row>
    <row r="169" ht="15">
      <c r="C169" s="16"/>
    </row>
    <row r="170" ht="15">
      <c r="C170" s="16"/>
    </row>
    <row r="171" ht="15">
      <c r="C171" s="16"/>
    </row>
    <row r="172" ht="15">
      <c r="C172" s="16"/>
    </row>
    <row r="173" ht="15">
      <c r="C173" s="16"/>
    </row>
    <row r="174" ht="15">
      <c r="C174" s="16"/>
    </row>
    <row r="175" ht="15">
      <c r="C175" s="16"/>
    </row>
    <row r="176" ht="15">
      <c r="C176" s="16"/>
    </row>
    <row r="177" ht="15">
      <c r="C177" s="16"/>
    </row>
    <row r="178" ht="15">
      <c r="C178" s="16"/>
    </row>
    <row r="179" ht="15">
      <c r="C179" s="16"/>
    </row>
    <row r="180" ht="15">
      <c r="C180" s="16"/>
    </row>
    <row r="181" ht="15">
      <c r="C181" s="16"/>
    </row>
    <row r="182" ht="15">
      <c r="C182" s="16"/>
    </row>
    <row r="183" ht="15">
      <c r="C183" s="16"/>
    </row>
    <row r="184" ht="15">
      <c r="C184" s="16"/>
    </row>
    <row r="185" ht="15">
      <c r="C185" s="16"/>
    </row>
    <row r="186" ht="15">
      <c r="C186" s="16"/>
    </row>
    <row r="187" ht="15">
      <c r="C187" s="16"/>
    </row>
    <row r="188" ht="15">
      <c r="C188" s="16"/>
    </row>
    <row r="189" ht="15">
      <c r="C189" s="16"/>
    </row>
    <row r="190" ht="15">
      <c r="C190" s="16"/>
    </row>
    <row r="191" ht="15">
      <c r="C191" s="16"/>
    </row>
    <row r="192" ht="15">
      <c r="C192" s="16"/>
    </row>
    <row r="193" ht="15">
      <c r="C193" s="16"/>
    </row>
    <row r="194" ht="15">
      <c r="C194" s="16"/>
    </row>
    <row r="195" ht="15">
      <c r="C195" s="16"/>
    </row>
    <row r="196" ht="15">
      <c r="C196" s="16"/>
    </row>
    <row r="197" ht="15">
      <c r="C197" s="16"/>
    </row>
    <row r="198" ht="15">
      <c r="C198" s="16"/>
    </row>
    <row r="199" ht="15">
      <c r="C199" s="16"/>
    </row>
    <row r="200" ht="15">
      <c r="C200" s="16"/>
    </row>
    <row r="201" ht="15">
      <c r="C201" s="16"/>
    </row>
    <row r="202" ht="15">
      <c r="C202" s="16"/>
    </row>
    <row r="203" ht="15">
      <c r="C203" s="16"/>
    </row>
    <row r="204" ht="15">
      <c r="C204" s="16"/>
    </row>
    <row r="205" ht="15">
      <c r="C205" s="16"/>
    </row>
    <row r="206" ht="15">
      <c r="C206" s="16"/>
    </row>
    <row r="207" ht="15">
      <c r="C207" s="16"/>
    </row>
    <row r="208" ht="15">
      <c r="C208" s="16"/>
    </row>
    <row r="209" ht="15">
      <c r="C209" s="16"/>
    </row>
    <row r="210" ht="15">
      <c r="C210" s="16"/>
    </row>
    <row r="211" ht="15">
      <c r="C211" s="16"/>
    </row>
    <row r="212" ht="15">
      <c r="C212" s="16"/>
    </row>
    <row r="213" ht="15">
      <c r="C213" s="16"/>
    </row>
    <row r="214" ht="15">
      <c r="C214" s="16"/>
    </row>
    <row r="215" ht="15">
      <c r="C215" s="16"/>
    </row>
    <row r="216" ht="15">
      <c r="C216" s="16"/>
    </row>
    <row r="217" ht="15">
      <c r="C217" s="16"/>
    </row>
    <row r="218" ht="15">
      <c r="C218" s="16"/>
    </row>
    <row r="219" ht="15">
      <c r="C219" s="16"/>
    </row>
    <row r="220" ht="15">
      <c r="C220" s="16"/>
    </row>
    <row r="221" ht="15">
      <c r="C221" s="16"/>
    </row>
    <row r="222" ht="15">
      <c r="C222" s="16"/>
    </row>
    <row r="223" ht="15">
      <c r="C223" s="16"/>
    </row>
    <row r="224" ht="15">
      <c r="C224" s="16"/>
    </row>
    <row r="225" ht="15">
      <c r="C225" s="16"/>
    </row>
    <row r="226" ht="15">
      <c r="C226" s="16"/>
    </row>
    <row r="227" ht="15">
      <c r="C227" s="16"/>
    </row>
    <row r="228" ht="15">
      <c r="C228" s="16"/>
    </row>
    <row r="229" ht="15">
      <c r="C229" s="16"/>
    </row>
    <row r="230" ht="15">
      <c r="C230" s="16"/>
    </row>
    <row r="231" ht="15">
      <c r="C231" s="16"/>
    </row>
    <row r="232" ht="15">
      <c r="C232" s="16"/>
    </row>
    <row r="233" ht="15">
      <c r="C233" s="16"/>
    </row>
    <row r="234" ht="15">
      <c r="C234" s="16"/>
    </row>
    <row r="235" ht="15">
      <c r="C235" s="16"/>
    </row>
    <row r="236" ht="15">
      <c r="C236" s="16"/>
    </row>
    <row r="237" ht="15">
      <c r="C237" s="16"/>
    </row>
    <row r="238" ht="15">
      <c r="C238" s="16"/>
    </row>
    <row r="239" ht="15">
      <c r="C239" s="16"/>
    </row>
    <row r="240" ht="15">
      <c r="C240" s="16"/>
    </row>
    <row r="241" ht="15">
      <c r="C241" s="16"/>
    </row>
    <row r="242" ht="15">
      <c r="C242" s="16"/>
    </row>
    <row r="243" ht="15">
      <c r="C243" s="16"/>
    </row>
    <row r="244" ht="15">
      <c r="C244" s="16"/>
    </row>
    <row r="245" ht="15">
      <c r="C245" s="16"/>
    </row>
    <row r="246" ht="15">
      <c r="C246" s="16"/>
    </row>
    <row r="247" ht="15">
      <c r="C247" s="16"/>
    </row>
    <row r="248" ht="15">
      <c r="C248" s="16"/>
    </row>
    <row r="249" ht="15">
      <c r="C249" s="16"/>
    </row>
    <row r="250" ht="15">
      <c r="C250" s="16"/>
    </row>
    <row r="251" ht="15">
      <c r="C251" s="16"/>
    </row>
    <row r="252" ht="15">
      <c r="C252" s="16"/>
    </row>
    <row r="253" ht="15">
      <c r="C253" s="16"/>
    </row>
    <row r="254" ht="15">
      <c r="C254" s="16"/>
    </row>
    <row r="255" ht="15">
      <c r="C255" s="16"/>
    </row>
    <row r="256" ht="15">
      <c r="C256" s="16"/>
    </row>
    <row r="257" ht="15">
      <c r="C257" s="16"/>
    </row>
    <row r="258" ht="15">
      <c r="C258" s="16"/>
    </row>
    <row r="259" ht="15">
      <c r="C259" s="16"/>
    </row>
    <row r="260" ht="15">
      <c r="C260" s="16"/>
    </row>
    <row r="261" ht="15">
      <c r="C261" s="16"/>
    </row>
    <row r="262" ht="15">
      <c r="C262" s="16"/>
    </row>
    <row r="263" ht="15">
      <c r="C263" s="16"/>
    </row>
    <row r="264" ht="15">
      <c r="C264" s="16"/>
    </row>
    <row r="265" ht="15">
      <c r="C265" s="16"/>
    </row>
    <row r="266" ht="15">
      <c r="C266" s="16"/>
    </row>
    <row r="267" ht="15">
      <c r="C267" s="16"/>
    </row>
    <row r="268" ht="15">
      <c r="C268" s="16"/>
    </row>
    <row r="269" ht="15">
      <c r="C269" s="16"/>
    </row>
  </sheetData>
  <sheetProtection/>
  <mergeCells count="30">
    <mergeCell ref="AJ2:AK2"/>
    <mergeCell ref="P44:T44"/>
    <mergeCell ref="C93:G93"/>
    <mergeCell ref="C118:H118"/>
    <mergeCell ref="I93:L93"/>
    <mergeCell ref="AH2:AI2"/>
    <mergeCell ref="X2:Y2"/>
    <mergeCell ref="Z2:AA2"/>
    <mergeCell ref="AB2:AC2"/>
    <mergeCell ref="AF2:AG2"/>
    <mergeCell ref="AL2:AM2"/>
    <mergeCell ref="AN2:AO2"/>
    <mergeCell ref="C29:D29"/>
    <mergeCell ref="E29:F29"/>
    <mergeCell ref="S29:T29"/>
    <mergeCell ref="U29:V29"/>
    <mergeCell ref="AE29:AF29"/>
    <mergeCell ref="AG29:AH29"/>
    <mergeCell ref="T2:U2"/>
    <mergeCell ref="V2:W2"/>
    <mergeCell ref="D1:H1"/>
    <mergeCell ref="T1:V1"/>
    <mergeCell ref="AF1:AG1"/>
    <mergeCell ref="D2:E2"/>
    <mergeCell ref="F2:G2"/>
    <mergeCell ref="H2:I2"/>
    <mergeCell ref="J2:K2"/>
    <mergeCell ref="L2:M2"/>
    <mergeCell ref="N2:O2"/>
    <mergeCell ref="P2:Q2"/>
  </mergeCells>
  <printOptions/>
  <pageMargins left="0.7" right="0.7" top="0.75" bottom="0.75" header="0.3" footer="0.3"/>
  <pageSetup horizontalDpi="600" verticalDpi="600" orientation="portrait" paperSize="9" r:id="rId1"/>
  <ignoredErrors>
    <ignoredError sqref="U4:U27 W4:W27 Y4:Y27 AA4:AA27 AK4:AK27 AM4:AM27 AI4:AI27 AG4:AG27 E5:E23 G5:G24 I5:I24 K5:K24 O5:O22 M5:M2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BM118"/>
  <sheetViews>
    <sheetView zoomScalePageLayoutView="0" workbookViewId="0" topLeftCell="A92">
      <selection activeCell="B101" sqref="B101"/>
    </sheetView>
  </sheetViews>
  <sheetFormatPr defaultColWidth="9.140625" defaultRowHeight="15"/>
  <cols>
    <col min="1" max="1" width="10.28125" style="0" customWidth="1"/>
    <col min="2" max="2" width="14.8515625" style="0" customWidth="1"/>
    <col min="3" max="4" width="16.00390625" style="0" customWidth="1"/>
    <col min="66" max="69" width="9.140625" style="21" customWidth="1"/>
  </cols>
  <sheetData>
    <row r="1" spans="1:65" ht="15">
      <c r="A1" s="45" t="s">
        <v>123</v>
      </c>
      <c r="B1" s="164">
        <v>1</v>
      </c>
      <c r="C1" s="164">
        <v>2</v>
      </c>
      <c r="D1" s="164">
        <v>3</v>
      </c>
      <c r="E1" s="164">
        <v>4</v>
      </c>
      <c r="F1" s="164">
        <v>5</v>
      </c>
      <c r="G1" s="164">
        <v>6</v>
      </c>
      <c r="H1" s="164">
        <v>7</v>
      </c>
      <c r="I1" s="164">
        <v>8</v>
      </c>
      <c r="J1" s="164">
        <v>9</v>
      </c>
      <c r="K1" s="164">
        <v>10</v>
      </c>
      <c r="L1" s="164">
        <v>11</v>
      </c>
      <c r="M1" s="164">
        <v>12</v>
      </c>
      <c r="N1" s="164">
        <v>13</v>
      </c>
      <c r="O1" s="164">
        <v>14</v>
      </c>
      <c r="P1" s="164">
        <v>15</v>
      </c>
      <c r="Q1" s="164">
        <v>16</v>
      </c>
      <c r="R1" s="164">
        <v>17</v>
      </c>
      <c r="S1" s="164">
        <v>18</v>
      </c>
      <c r="T1" s="164">
        <v>19</v>
      </c>
      <c r="U1" s="164">
        <v>20</v>
      </c>
      <c r="V1" s="164">
        <v>21</v>
      </c>
      <c r="W1" s="164">
        <v>22</v>
      </c>
      <c r="X1" s="164">
        <v>23</v>
      </c>
      <c r="Y1" s="164">
        <v>24</v>
      </c>
      <c r="Z1" s="164">
        <v>25</v>
      </c>
      <c r="AA1" s="164">
        <v>26</v>
      </c>
      <c r="AB1" s="164">
        <v>27</v>
      </c>
      <c r="AC1" s="164">
        <v>28</v>
      </c>
      <c r="AD1" s="164">
        <v>29</v>
      </c>
      <c r="AE1" s="164">
        <v>30</v>
      </c>
      <c r="AF1" s="161">
        <v>31</v>
      </c>
      <c r="AH1" s="45" t="s">
        <v>123</v>
      </c>
      <c r="AI1" s="164">
        <v>1</v>
      </c>
      <c r="AJ1" s="164">
        <v>2</v>
      </c>
      <c r="AK1" s="164">
        <v>3</v>
      </c>
      <c r="AL1" s="164">
        <v>4</v>
      </c>
      <c r="AM1" s="164">
        <v>5</v>
      </c>
      <c r="AN1" s="164">
        <v>6</v>
      </c>
      <c r="AO1" s="164">
        <v>7</v>
      </c>
      <c r="AP1" s="164">
        <v>8</v>
      </c>
      <c r="AQ1" s="164">
        <v>9</v>
      </c>
      <c r="AR1" s="164">
        <v>10</v>
      </c>
      <c r="AS1" s="164">
        <v>11</v>
      </c>
      <c r="AT1" s="164">
        <v>12</v>
      </c>
      <c r="AU1" s="164">
        <v>13</v>
      </c>
      <c r="AV1" s="164">
        <v>14</v>
      </c>
      <c r="AW1" s="164">
        <v>15</v>
      </c>
      <c r="AX1" s="164">
        <v>16</v>
      </c>
      <c r="AY1" s="164">
        <v>17</v>
      </c>
      <c r="AZ1" s="164">
        <v>18</v>
      </c>
      <c r="BA1" s="164">
        <v>19</v>
      </c>
      <c r="BB1" s="164">
        <v>20</v>
      </c>
      <c r="BC1" s="164">
        <v>21</v>
      </c>
      <c r="BD1" s="164">
        <v>22</v>
      </c>
      <c r="BE1" s="164">
        <v>23</v>
      </c>
      <c r="BF1" s="164">
        <v>24</v>
      </c>
      <c r="BG1" s="164">
        <v>25</v>
      </c>
      <c r="BH1" s="164">
        <v>26</v>
      </c>
      <c r="BI1" s="164">
        <v>27</v>
      </c>
      <c r="BJ1" s="164">
        <v>28</v>
      </c>
      <c r="BK1" s="164">
        <v>29</v>
      </c>
      <c r="BL1" s="164">
        <v>30</v>
      </c>
      <c r="BM1" s="161">
        <v>31</v>
      </c>
    </row>
    <row r="2" spans="1:65" ht="15">
      <c r="A2" s="46" t="s">
        <v>7</v>
      </c>
      <c r="B2" s="44" t="s">
        <v>131</v>
      </c>
      <c r="C2" s="44" t="s">
        <v>131</v>
      </c>
      <c r="D2" s="44" t="s">
        <v>131</v>
      </c>
      <c r="E2" s="44" t="s">
        <v>131</v>
      </c>
      <c r="F2" s="44" t="s">
        <v>131</v>
      </c>
      <c r="G2" s="44" t="s">
        <v>131</v>
      </c>
      <c r="H2" s="44" t="s">
        <v>131</v>
      </c>
      <c r="I2" s="44" t="s">
        <v>131</v>
      </c>
      <c r="J2" s="44" t="s">
        <v>131</v>
      </c>
      <c r="K2" s="44" t="s">
        <v>131</v>
      </c>
      <c r="L2" s="44" t="s">
        <v>131</v>
      </c>
      <c r="M2" s="44" t="s">
        <v>131</v>
      </c>
      <c r="N2" s="44" t="s">
        <v>131</v>
      </c>
      <c r="O2" s="44" t="s">
        <v>131</v>
      </c>
      <c r="P2" s="44" t="s">
        <v>131</v>
      </c>
      <c r="Q2" s="44" t="s">
        <v>131</v>
      </c>
      <c r="R2" s="44" t="s">
        <v>131</v>
      </c>
      <c r="S2" s="44" t="s">
        <v>131</v>
      </c>
      <c r="T2" s="44" t="s">
        <v>131</v>
      </c>
      <c r="U2" s="44" t="s">
        <v>131</v>
      </c>
      <c r="V2" s="44" t="s">
        <v>131</v>
      </c>
      <c r="W2" s="44" t="s">
        <v>131</v>
      </c>
      <c r="X2" s="44" t="s">
        <v>131</v>
      </c>
      <c r="Y2" s="44" t="s">
        <v>131</v>
      </c>
      <c r="Z2" s="44" t="s">
        <v>131</v>
      </c>
      <c r="AA2" s="44" t="s">
        <v>131</v>
      </c>
      <c r="AB2" s="44" t="s">
        <v>131</v>
      </c>
      <c r="AC2" s="44" t="s">
        <v>131</v>
      </c>
      <c r="AD2" s="44" t="s">
        <v>131</v>
      </c>
      <c r="AE2" s="44" t="s">
        <v>131</v>
      </c>
      <c r="AF2" s="47" t="s">
        <v>131</v>
      </c>
      <c r="AH2" s="46" t="s">
        <v>7</v>
      </c>
      <c r="AI2" s="44" t="s">
        <v>133</v>
      </c>
      <c r="AJ2" s="44" t="s">
        <v>133</v>
      </c>
      <c r="AK2" s="44" t="s">
        <v>133</v>
      </c>
      <c r="AL2" s="44" t="s">
        <v>133</v>
      </c>
      <c r="AM2" s="44" t="s">
        <v>133</v>
      </c>
      <c r="AN2" s="44" t="s">
        <v>133</v>
      </c>
      <c r="AO2" s="44" t="s">
        <v>133</v>
      </c>
      <c r="AP2" s="44" t="s">
        <v>133</v>
      </c>
      <c r="AQ2" s="44" t="s">
        <v>133</v>
      </c>
      <c r="AR2" s="44" t="s">
        <v>133</v>
      </c>
      <c r="AS2" s="44" t="s">
        <v>133</v>
      </c>
      <c r="AT2" s="44" t="s">
        <v>133</v>
      </c>
      <c r="AU2" s="44" t="s">
        <v>133</v>
      </c>
      <c r="AV2" s="44" t="s">
        <v>133</v>
      </c>
      <c r="AW2" s="44" t="s">
        <v>133</v>
      </c>
      <c r="AX2" s="44" t="s">
        <v>133</v>
      </c>
      <c r="AY2" s="44" t="s">
        <v>133</v>
      </c>
      <c r="AZ2" s="44" t="s">
        <v>133</v>
      </c>
      <c r="BA2" s="44" t="s">
        <v>133</v>
      </c>
      <c r="BB2" s="44" t="s">
        <v>133</v>
      </c>
      <c r="BC2" s="44" t="s">
        <v>133</v>
      </c>
      <c r="BD2" s="44" t="s">
        <v>133</v>
      </c>
      <c r="BE2" s="44" t="s">
        <v>133</v>
      </c>
      <c r="BF2" s="44" t="s">
        <v>133</v>
      </c>
      <c r="BG2" s="44" t="s">
        <v>133</v>
      </c>
      <c r="BH2" s="44" t="s">
        <v>133</v>
      </c>
      <c r="BI2" s="44" t="s">
        <v>133</v>
      </c>
      <c r="BJ2" s="44" t="s">
        <v>133</v>
      </c>
      <c r="BK2" s="44" t="s">
        <v>133</v>
      </c>
      <c r="BL2" s="44" t="s">
        <v>133</v>
      </c>
      <c r="BM2" s="47" t="s">
        <v>133</v>
      </c>
    </row>
    <row r="3" spans="1:65" ht="15">
      <c r="A3" s="165">
        <v>0.010416666666666666</v>
      </c>
      <c r="B3" s="169">
        <v>9.8</v>
      </c>
      <c r="C3" s="169">
        <v>10.4</v>
      </c>
      <c r="D3" s="169">
        <v>11.1</v>
      </c>
      <c r="E3" s="169">
        <v>11.1</v>
      </c>
      <c r="F3" s="169">
        <v>11.4</v>
      </c>
      <c r="G3" s="169">
        <v>12.6</v>
      </c>
      <c r="H3" s="169">
        <v>11.4</v>
      </c>
      <c r="I3" s="169">
        <v>8.6</v>
      </c>
      <c r="J3" s="169">
        <v>11.3</v>
      </c>
      <c r="K3" s="169">
        <v>11.8</v>
      </c>
      <c r="L3" s="169">
        <v>12.5</v>
      </c>
      <c r="M3" s="169">
        <v>13.7</v>
      </c>
      <c r="N3" s="169">
        <v>12</v>
      </c>
      <c r="O3" s="169">
        <v>12.9</v>
      </c>
      <c r="P3" s="169">
        <v>8.6</v>
      </c>
      <c r="Q3" s="169">
        <v>9.6</v>
      </c>
      <c r="R3" s="169">
        <v>8.6</v>
      </c>
      <c r="S3" s="169">
        <v>8.6</v>
      </c>
      <c r="T3" s="169">
        <v>8.2</v>
      </c>
      <c r="U3" s="169">
        <v>10.1</v>
      </c>
      <c r="V3" s="169">
        <v>11.6</v>
      </c>
      <c r="W3" s="169">
        <v>13</v>
      </c>
      <c r="X3" s="169">
        <v>13.1</v>
      </c>
      <c r="Y3" s="169">
        <v>10.1</v>
      </c>
      <c r="Z3" s="169">
        <v>9.6</v>
      </c>
      <c r="AA3" s="169">
        <v>12.2</v>
      </c>
      <c r="AB3" s="169">
        <v>12.5</v>
      </c>
      <c r="AC3" s="169">
        <v>11.5</v>
      </c>
      <c r="AD3" s="169">
        <v>14.4</v>
      </c>
      <c r="AE3" s="169">
        <v>10.6</v>
      </c>
      <c r="AF3" s="197">
        <v>11.8</v>
      </c>
      <c r="AH3" s="165">
        <v>0.041666666666666664</v>
      </c>
      <c r="AI3" s="44">
        <f aca="true" t="shared" si="0" ref="AI3:BM3">MAX(B$3:B$6)</f>
        <v>10.1</v>
      </c>
      <c r="AJ3" s="44">
        <f t="shared" si="0"/>
        <v>10.4</v>
      </c>
      <c r="AK3" s="44">
        <f t="shared" si="0"/>
        <v>11.1</v>
      </c>
      <c r="AL3" s="44">
        <f t="shared" si="0"/>
        <v>11.2</v>
      </c>
      <c r="AM3" s="44">
        <f t="shared" si="0"/>
        <v>11.9</v>
      </c>
      <c r="AN3" s="44">
        <f t="shared" si="0"/>
        <v>12.6</v>
      </c>
      <c r="AO3" s="44">
        <f t="shared" si="0"/>
        <v>11.8</v>
      </c>
      <c r="AP3" s="44">
        <f t="shared" si="0"/>
        <v>9.6</v>
      </c>
      <c r="AQ3" s="44">
        <f t="shared" si="0"/>
        <v>11.3</v>
      </c>
      <c r="AR3" s="44">
        <f t="shared" si="0"/>
        <v>11.8</v>
      </c>
      <c r="AS3" s="44">
        <f t="shared" si="0"/>
        <v>13.1</v>
      </c>
      <c r="AT3" s="44">
        <f t="shared" si="0"/>
        <v>14.6</v>
      </c>
      <c r="AU3" s="44">
        <f t="shared" si="0"/>
        <v>12</v>
      </c>
      <c r="AV3" s="44">
        <f t="shared" si="0"/>
        <v>12.9</v>
      </c>
      <c r="AW3" s="44">
        <f t="shared" si="0"/>
        <v>9.1</v>
      </c>
      <c r="AX3" s="44">
        <f t="shared" si="0"/>
        <v>10.1</v>
      </c>
      <c r="AY3" s="44">
        <f t="shared" si="0"/>
        <v>9.1</v>
      </c>
      <c r="AZ3" s="44">
        <f t="shared" si="0"/>
        <v>9.1</v>
      </c>
      <c r="BA3" s="44">
        <f t="shared" si="0"/>
        <v>9.1</v>
      </c>
      <c r="BB3" s="44">
        <f t="shared" si="0"/>
        <v>10.6</v>
      </c>
      <c r="BC3" s="44">
        <f t="shared" si="0"/>
        <v>11.6</v>
      </c>
      <c r="BD3" s="44">
        <f t="shared" si="0"/>
        <v>13</v>
      </c>
      <c r="BE3" s="44">
        <f t="shared" si="0"/>
        <v>13.5</v>
      </c>
      <c r="BF3" s="44">
        <f t="shared" si="0"/>
        <v>11</v>
      </c>
      <c r="BG3" s="44">
        <f t="shared" si="0"/>
        <v>10.1</v>
      </c>
      <c r="BH3" s="44">
        <f t="shared" si="0"/>
        <v>13.5</v>
      </c>
      <c r="BI3" s="44">
        <f t="shared" si="0"/>
        <v>12.5</v>
      </c>
      <c r="BJ3" s="44">
        <f t="shared" si="0"/>
        <v>11.6</v>
      </c>
      <c r="BK3" s="44">
        <f t="shared" si="0"/>
        <v>14.4</v>
      </c>
      <c r="BL3" s="44">
        <f t="shared" si="0"/>
        <v>11.5</v>
      </c>
      <c r="BM3" s="47">
        <f t="shared" si="0"/>
        <v>11.8</v>
      </c>
    </row>
    <row r="4" spans="1:65" ht="15">
      <c r="A4" s="165">
        <v>0.020833333333333332</v>
      </c>
      <c r="B4" s="169">
        <v>10.1</v>
      </c>
      <c r="C4" s="169">
        <v>9.9</v>
      </c>
      <c r="D4" s="169">
        <v>10.7</v>
      </c>
      <c r="E4" s="169">
        <v>11</v>
      </c>
      <c r="F4" s="169">
        <v>11</v>
      </c>
      <c r="G4" s="169">
        <v>12</v>
      </c>
      <c r="H4" s="169">
        <v>11.8</v>
      </c>
      <c r="I4" s="169">
        <v>9.1</v>
      </c>
      <c r="J4" s="169">
        <v>11.2</v>
      </c>
      <c r="K4" s="169">
        <v>11.7</v>
      </c>
      <c r="L4" s="169">
        <v>13</v>
      </c>
      <c r="M4" s="169">
        <v>14.6</v>
      </c>
      <c r="N4" s="169">
        <v>11.1</v>
      </c>
      <c r="O4" s="169">
        <v>12</v>
      </c>
      <c r="P4" s="169">
        <v>9.1</v>
      </c>
      <c r="Q4" s="169">
        <v>10.1</v>
      </c>
      <c r="R4" s="169">
        <v>9.1</v>
      </c>
      <c r="S4" s="169">
        <v>9.1</v>
      </c>
      <c r="T4" s="169">
        <v>8.6</v>
      </c>
      <c r="U4" s="169">
        <v>10.6</v>
      </c>
      <c r="V4" s="169">
        <v>11.6</v>
      </c>
      <c r="W4" s="169">
        <v>12.4</v>
      </c>
      <c r="X4" s="169">
        <v>13.1</v>
      </c>
      <c r="Y4" s="169">
        <v>10.6</v>
      </c>
      <c r="Z4" s="169">
        <v>9.6</v>
      </c>
      <c r="AA4" s="169">
        <v>13.5</v>
      </c>
      <c r="AB4" s="169">
        <v>11.9</v>
      </c>
      <c r="AC4" s="169">
        <v>11.1</v>
      </c>
      <c r="AD4" s="169">
        <v>13.5</v>
      </c>
      <c r="AE4" s="169">
        <v>10.6</v>
      </c>
      <c r="AF4" s="197">
        <v>11.6</v>
      </c>
      <c r="AH4" s="165">
        <v>0.08333333333333333</v>
      </c>
      <c r="AI4" s="44">
        <f aca="true" t="shared" si="1" ref="AI4:BM4">MAX(B$7:B$10)</f>
        <v>10</v>
      </c>
      <c r="AJ4" s="44">
        <f t="shared" si="1"/>
        <v>10.3</v>
      </c>
      <c r="AK4" s="44">
        <f t="shared" si="1"/>
        <v>11.1</v>
      </c>
      <c r="AL4" s="44">
        <f t="shared" si="1"/>
        <v>12.1</v>
      </c>
      <c r="AM4" s="44">
        <f t="shared" si="1"/>
        <v>11.6</v>
      </c>
      <c r="AN4" s="44">
        <f t="shared" si="1"/>
        <v>13</v>
      </c>
      <c r="AO4" s="44">
        <f t="shared" si="1"/>
        <v>11.7</v>
      </c>
      <c r="AP4" s="44">
        <f t="shared" si="1"/>
        <v>9.6</v>
      </c>
      <c r="AQ4" s="44">
        <f t="shared" si="1"/>
        <v>11.8</v>
      </c>
      <c r="AR4" s="44">
        <f t="shared" si="1"/>
        <v>11.8</v>
      </c>
      <c r="AS4" s="44">
        <f t="shared" si="1"/>
        <v>12.6</v>
      </c>
      <c r="AT4" s="44">
        <f t="shared" si="1"/>
        <v>13.6</v>
      </c>
      <c r="AU4" s="44">
        <f t="shared" si="1"/>
        <v>11.1</v>
      </c>
      <c r="AV4" s="44">
        <f t="shared" si="1"/>
        <v>12.4</v>
      </c>
      <c r="AW4" s="44">
        <f t="shared" si="1"/>
        <v>9.6</v>
      </c>
      <c r="AX4" s="44">
        <f t="shared" si="1"/>
        <v>10.1</v>
      </c>
      <c r="AY4" s="44">
        <f t="shared" si="1"/>
        <v>9.1</v>
      </c>
      <c r="AZ4" s="44">
        <f t="shared" si="1"/>
        <v>9.1</v>
      </c>
      <c r="BA4" s="44">
        <f t="shared" si="1"/>
        <v>8.6</v>
      </c>
      <c r="BB4" s="44">
        <f t="shared" si="1"/>
        <v>11</v>
      </c>
      <c r="BC4" s="44">
        <f t="shared" si="1"/>
        <v>12.5</v>
      </c>
      <c r="BD4" s="44">
        <f t="shared" si="1"/>
        <v>12.9</v>
      </c>
      <c r="BE4" s="44">
        <f t="shared" si="1"/>
        <v>13.5</v>
      </c>
      <c r="BF4" s="44">
        <f t="shared" si="1"/>
        <v>10.6</v>
      </c>
      <c r="BG4" s="44">
        <f t="shared" si="1"/>
        <v>11</v>
      </c>
      <c r="BH4" s="44">
        <f t="shared" si="1"/>
        <v>13.6</v>
      </c>
      <c r="BI4" s="44">
        <f t="shared" si="1"/>
        <v>13</v>
      </c>
      <c r="BJ4" s="44">
        <f t="shared" si="1"/>
        <v>12.1</v>
      </c>
      <c r="BK4" s="44">
        <f t="shared" si="1"/>
        <v>14.4</v>
      </c>
      <c r="BL4" s="44">
        <f t="shared" si="1"/>
        <v>11</v>
      </c>
      <c r="BM4" s="47">
        <f t="shared" si="1"/>
        <v>11.4</v>
      </c>
    </row>
    <row r="5" spans="1:65" ht="15">
      <c r="A5" s="165">
        <v>0.03125</v>
      </c>
      <c r="B5" s="169">
        <v>9.4</v>
      </c>
      <c r="C5" s="169">
        <v>10.3</v>
      </c>
      <c r="D5" s="169">
        <v>10.7</v>
      </c>
      <c r="E5" s="169">
        <v>11.2</v>
      </c>
      <c r="F5" s="169">
        <v>11.4</v>
      </c>
      <c r="G5" s="169">
        <v>12</v>
      </c>
      <c r="H5" s="169">
        <v>11.6</v>
      </c>
      <c r="I5" s="169">
        <v>9.6</v>
      </c>
      <c r="J5" s="169">
        <v>11.3</v>
      </c>
      <c r="K5" s="169">
        <v>11.1</v>
      </c>
      <c r="L5" s="169">
        <v>13.1</v>
      </c>
      <c r="M5" s="169">
        <v>13.2</v>
      </c>
      <c r="N5" s="169">
        <v>10.5</v>
      </c>
      <c r="O5" s="169">
        <v>11.9</v>
      </c>
      <c r="P5" s="169">
        <v>9.1</v>
      </c>
      <c r="Q5" s="169">
        <v>10.1</v>
      </c>
      <c r="R5" s="169">
        <v>8.6</v>
      </c>
      <c r="S5" s="169">
        <v>8.6</v>
      </c>
      <c r="T5" s="169">
        <v>9.1</v>
      </c>
      <c r="U5" s="169">
        <v>9.1</v>
      </c>
      <c r="V5" s="169">
        <v>11.5</v>
      </c>
      <c r="W5" s="169">
        <v>12.5</v>
      </c>
      <c r="X5" s="169">
        <v>13.1</v>
      </c>
      <c r="Y5" s="169">
        <v>10.6</v>
      </c>
      <c r="Z5" s="169">
        <v>9.1</v>
      </c>
      <c r="AA5" s="169">
        <v>12.1</v>
      </c>
      <c r="AB5" s="169">
        <v>12.5</v>
      </c>
      <c r="AC5" s="169">
        <v>11.6</v>
      </c>
      <c r="AD5" s="169">
        <v>14</v>
      </c>
      <c r="AE5" s="169">
        <v>11.5</v>
      </c>
      <c r="AF5" s="197">
        <v>11.4</v>
      </c>
      <c r="AH5" s="165">
        <v>0.125</v>
      </c>
      <c r="AI5" s="44">
        <f aca="true" t="shared" si="2" ref="AI5:BM5">MAX(B$11:B$14)</f>
        <v>9.8</v>
      </c>
      <c r="AJ5" s="44">
        <f t="shared" si="2"/>
        <v>10.4</v>
      </c>
      <c r="AK5" s="44">
        <f t="shared" si="2"/>
        <v>10.7</v>
      </c>
      <c r="AL5" s="44">
        <f t="shared" si="2"/>
        <v>12.1</v>
      </c>
      <c r="AM5" s="44">
        <f t="shared" si="2"/>
        <v>12</v>
      </c>
      <c r="AN5" s="44">
        <f t="shared" si="2"/>
        <v>12.5</v>
      </c>
      <c r="AO5" s="44">
        <f t="shared" si="2"/>
        <v>11.8</v>
      </c>
      <c r="AP5" s="44">
        <f t="shared" si="2"/>
        <v>9.6</v>
      </c>
      <c r="AQ5" s="44">
        <f t="shared" si="2"/>
        <v>11.8</v>
      </c>
      <c r="AR5" s="44">
        <f t="shared" si="2"/>
        <v>12.2</v>
      </c>
      <c r="AS5" s="44">
        <f t="shared" si="2"/>
        <v>13</v>
      </c>
      <c r="AT5" s="44">
        <f t="shared" si="2"/>
        <v>13.7</v>
      </c>
      <c r="AU5" s="44">
        <f t="shared" si="2"/>
        <v>11</v>
      </c>
      <c r="AV5" s="44">
        <f t="shared" si="2"/>
        <v>12</v>
      </c>
      <c r="AW5" s="44">
        <f t="shared" si="2"/>
        <v>9.6</v>
      </c>
      <c r="AX5" s="44">
        <f t="shared" si="2"/>
        <v>10.6</v>
      </c>
      <c r="AY5" s="44">
        <f t="shared" si="2"/>
        <v>9.1</v>
      </c>
      <c r="AZ5" s="44">
        <f t="shared" si="2"/>
        <v>9.1</v>
      </c>
      <c r="BA5" s="44">
        <f t="shared" si="2"/>
        <v>9.6</v>
      </c>
      <c r="BB5" s="44">
        <f t="shared" si="2"/>
        <v>10.6</v>
      </c>
      <c r="BC5" s="44">
        <f t="shared" si="2"/>
        <v>11.6</v>
      </c>
      <c r="BD5" s="44">
        <f t="shared" si="2"/>
        <v>13</v>
      </c>
      <c r="BE5" s="44">
        <f t="shared" si="2"/>
        <v>13.2</v>
      </c>
      <c r="BF5" s="44">
        <f t="shared" si="2"/>
        <v>10.6</v>
      </c>
      <c r="BG5" s="44">
        <f t="shared" si="2"/>
        <v>9.6</v>
      </c>
      <c r="BH5" s="44">
        <f t="shared" si="2"/>
        <v>13.1</v>
      </c>
      <c r="BI5" s="44">
        <f t="shared" si="2"/>
        <v>12.5</v>
      </c>
      <c r="BJ5" s="44">
        <f t="shared" si="2"/>
        <v>12.1</v>
      </c>
      <c r="BK5" s="44">
        <f t="shared" si="2"/>
        <v>14.4</v>
      </c>
      <c r="BL5" s="44">
        <f t="shared" si="2"/>
        <v>10.6</v>
      </c>
      <c r="BM5" s="47">
        <f t="shared" si="2"/>
        <v>11.8</v>
      </c>
    </row>
    <row r="6" spans="1:65" ht="15">
      <c r="A6" s="165">
        <v>0.041666666666666664</v>
      </c>
      <c r="B6" s="169">
        <v>9.8</v>
      </c>
      <c r="C6" s="169">
        <v>10.3</v>
      </c>
      <c r="D6" s="169">
        <v>10.7</v>
      </c>
      <c r="E6" s="169">
        <v>11.2</v>
      </c>
      <c r="F6" s="169">
        <v>11.9</v>
      </c>
      <c r="G6" s="169">
        <v>12</v>
      </c>
      <c r="H6" s="169">
        <v>10.8</v>
      </c>
      <c r="I6" s="169">
        <v>9.6</v>
      </c>
      <c r="J6" s="169">
        <v>10.8</v>
      </c>
      <c r="K6" s="169">
        <v>11.6</v>
      </c>
      <c r="L6" s="169">
        <v>13.1</v>
      </c>
      <c r="M6" s="169">
        <v>14.1</v>
      </c>
      <c r="N6" s="169">
        <v>10.6</v>
      </c>
      <c r="O6" s="169">
        <v>11.8</v>
      </c>
      <c r="P6" s="169">
        <v>9.1</v>
      </c>
      <c r="Q6" s="169">
        <v>10.1</v>
      </c>
      <c r="R6" s="169">
        <v>9.1</v>
      </c>
      <c r="S6" s="169">
        <v>9.1</v>
      </c>
      <c r="T6" s="169">
        <v>8.2</v>
      </c>
      <c r="U6" s="169">
        <v>10.1</v>
      </c>
      <c r="V6" s="169">
        <v>11.5</v>
      </c>
      <c r="W6" s="169">
        <v>12.5</v>
      </c>
      <c r="X6" s="169">
        <v>13.5</v>
      </c>
      <c r="Y6" s="169">
        <v>11</v>
      </c>
      <c r="Z6" s="169">
        <v>10.1</v>
      </c>
      <c r="AA6" s="169">
        <v>12.8</v>
      </c>
      <c r="AB6" s="169">
        <v>11.6</v>
      </c>
      <c r="AC6" s="169">
        <v>11.6</v>
      </c>
      <c r="AD6" s="169">
        <v>13.4</v>
      </c>
      <c r="AE6" s="169">
        <v>10.1</v>
      </c>
      <c r="AF6" s="197">
        <v>11.3</v>
      </c>
      <c r="AH6" s="165">
        <v>0.166666666666667</v>
      </c>
      <c r="AI6" s="44">
        <f aca="true" t="shared" si="3" ref="AI6:BM6">MAX(B$15:B$18)</f>
        <v>9.9</v>
      </c>
      <c r="AJ6" s="44">
        <f t="shared" si="3"/>
        <v>10.4</v>
      </c>
      <c r="AK6" s="44">
        <f t="shared" si="3"/>
        <v>10.7</v>
      </c>
      <c r="AL6" s="44">
        <f t="shared" si="3"/>
        <v>11.6</v>
      </c>
      <c r="AM6" s="44">
        <f t="shared" si="3"/>
        <v>12.5</v>
      </c>
      <c r="AN6" s="44">
        <f t="shared" si="3"/>
        <v>12.1</v>
      </c>
      <c r="AO6" s="44">
        <f t="shared" si="3"/>
        <v>11.7</v>
      </c>
      <c r="AP6" s="44">
        <f t="shared" si="3"/>
        <v>9.6</v>
      </c>
      <c r="AQ6" s="44">
        <f t="shared" si="3"/>
        <v>11.4</v>
      </c>
      <c r="AR6" s="44">
        <f t="shared" si="3"/>
        <v>11.8</v>
      </c>
      <c r="AS6" s="44">
        <f t="shared" si="3"/>
        <v>13.1</v>
      </c>
      <c r="AT6" s="44">
        <f t="shared" si="3"/>
        <v>14.6</v>
      </c>
      <c r="AU6" s="44">
        <f t="shared" si="3"/>
        <v>11.5</v>
      </c>
      <c r="AV6" s="44">
        <f t="shared" si="3"/>
        <v>12.9</v>
      </c>
      <c r="AW6" s="44">
        <f t="shared" si="3"/>
        <v>9.6</v>
      </c>
      <c r="AX6" s="44">
        <f t="shared" si="3"/>
        <v>10.6</v>
      </c>
      <c r="AY6" s="44">
        <f t="shared" si="3"/>
        <v>9.1</v>
      </c>
      <c r="AZ6" s="44">
        <f t="shared" si="3"/>
        <v>9.6</v>
      </c>
      <c r="BA6" s="44">
        <f t="shared" si="3"/>
        <v>9.6</v>
      </c>
      <c r="BB6" s="44">
        <f t="shared" si="3"/>
        <v>10.1</v>
      </c>
      <c r="BC6" s="44">
        <f t="shared" si="3"/>
        <v>12.1</v>
      </c>
      <c r="BD6" s="44">
        <f t="shared" si="3"/>
        <v>12.4</v>
      </c>
      <c r="BE6" s="44">
        <f t="shared" si="3"/>
        <v>13.5</v>
      </c>
      <c r="BF6" s="44">
        <f t="shared" si="3"/>
        <v>10.6</v>
      </c>
      <c r="BG6" s="44">
        <f t="shared" si="3"/>
        <v>10.1</v>
      </c>
      <c r="BH6" s="44">
        <f t="shared" si="3"/>
        <v>13</v>
      </c>
      <c r="BI6" s="44">
        <f t="shared" si="3"/>
        <v>12.5</v>
      </c>
      <c r="BJ6" s="44">
        <f t="shared" si="3"/>
        <v>11.7</v>
      </c>
      <c r="BK6" s="44">
        <f t="shared" si="3"/>
        <v>13.9</v>
      </c>
      <c r="BL6" s="44">
        <f t="shared" si="3"/>
        <v>11</v>
      </c>
      <c r="BM6" s="47">
        <f t="shared" si="3"/>
        <v>11.8</v>
      </c>
    </row>
    <row r="7" spans="1:65" ht="15">
      <c r="A7" s="165">
        <v>0.0520833333333333</v>
      </c>
      <c r="B7" s="169">
        <v>10</v>
      </c>
      <c r="C7" s="169">
        <v>9.7</v>
      </c>
      <c r="D7" s="169">
        <v>10.6</v>
      </c>
      <c r="E7" s="169">
        <v>12.1</v>
      </c>
      <c r="F7" s="169">
        <v>11</v>
      </c>
      <c r="G7" s="169">
        <v>12.6</v>
      </c>
      <c r="H7" s="169">
        <v>11.2</v>
      </c>
      <c r="I7" s="169">
        <v>9.6</v>
      </c>
      <c r="J7" s="169">
        <v>11.4</v>
      </c>
      <c r="K7" s="169">
        <v>11.2</v>
      </c>
      <c r="L7" s="169">
        <v>12.6</v>
      </c>
      <c r="M7" s="169">
        <v>13.6</v>
      </c>
      <c r="N7" s="169">
        <v>11.1</v>
      </c>
      <c r="O7" s="169">
        <v>11.4</v>
      </c>
      <c r="P7" s="169">
        <v>9.1</v>
      </c>
      <c r="Q7" s="169">
        <v>9.6</v>
      </c>
      <c r="R7" s="169">
        <v>8.2</v>
      </c>
      <c r="S7" s="169">
        <v>8.6</v>
      </c>
      <c r="T7" s="169">
        <v>8.6</v>
      </c>
      <c r="U7" s="169">
        <v>10.6</v>
      </c>
      <c r="V7" s="169">
        <v>12</v>
      </c>
      <c r="W7" s="169">
        <v>12.4</v>
      </c>
      <c r="X7" s="169">
        <v>12</v>
      </c>
      <c r="Y7" s="169">
        <v>10.6</v>
      </c>
      <c r="Z7" s="169">
        <v>9.1</v>
      </c>
      <c r="AA7" s="169">
        <v>13.6</v>
      </c>
      <c r="AB7" s="169">
        <v>13</v>
      </c>
      <c r="AC7" s="169">
        <v>11.6</v>
      </c>
      <c r="AD7" s="169">
        <v>13.4</v>
      </c>
      <c r="AE7" s="169">
        <v>11</v>
      </c>
      <c r="AF7" s="197">
        <v>10.9</v>
      </c>
      <c r="AH7" s="165">
        <v>0.208333333333334</v>
      </c>
      <c r="AI7" s="44">
        <f aca="true" t="shared" si="4" ref="AI7:BM7">MAX(B$19:B$22)</f>
        <v>9.8</v>
      </c>
      <c r="AJ7" s="44">
        <f t="shared" si="4"/>
        <v>10.8</v>
      </c>
      <c r="AK7" s="44">
        <f t="shared" si="4"/>
        <v>10.6</v>
      </c>
      <c r="AL7" s="44">
        <f t="shared" si="4"/>
        <v>11.6</v>
      </c>
      <c r="AM7" s="44">
        <f t="shared" si="4"/>
        <v>11.5</v>
      </c>
      <c r="AN7" s="44">
        <f t="shared" si="4"/>
        <v>12</v>
      </c>
      <c r="AO7" s="44">
        <f t="shared" si="4"/>
        <v>13</v>
      </c>
      <c r="AP7" s="44">
        <f t="shared" si="4"/>
        <v>11</v>
      </c>
      <c r="AQ7" s="44">
        <f t="shared" si="4"/>
        <v>12.3</v>
      </c>
      <c r="AR7" s="44">
        <f t="shared" si="4"/>
        <v>12.6</v>
      </c>
      <c r="AS7" s="44">
        <f t="shared" si="4"/>
        <v>13.4</v>
      </c>
      <c r="AT7" s="44">
        <f t="shared" si="4"/>
        <v>13.6</v>
      </c>
      <c r="AU7" s="44">
        <f t="shared" si="4"/>
        <v>11.5</v>
      </c>
      <c r="AV7" s="44">
        <f t="shared" si="4"/>
        <v>12.5</v>
      </c>
      <c r="AW7" s="44">
        <f t="shared" si="4"/>
        <v>11</v>
      </c>
      <c r="AX7" s="44">
        <f t="shared" si="4"/>
        <v>11</v>
      </c>
      <c r="AY7" s="44">
        <f t="shared" si="4"/>
        <v>10.6</v>
      </c>
      <c r="AZ7" s="44">
        <f t="shared" si="4"/>
        <v>9.6</v>
      </c>
      <c r="BA7" s="44">
        <f t="shared" si="4"/>
        <v>9.1</v>
      </c>
      <c r="BB7" s="44">
        <f t="shared" si="4"/>
        <v>10.1</v>
      </c>
      <c r="BC7" s="44">
        <f t="shared" si="4"/>
        <v>13.4</v>
      </c>
      <c r="BD7" s="44">
        <f t="shared" si="4"/>
        <v>13.9</v>
      </c>
      <c r="BE7" s="44">
        <f t="shared" si="4"/>
        <v>14.1</v>
      </c>
      <c r="BF7" s="44">
        <f t="shared" si="4"/>
        <v>11</v>
      </c>
      <c r="BG7" s="44">
        <f t="shared" si="4"/>
        <v>10.6</v>
      </c>
      <c r="BH7" s="44">
        <f t="shared" si="4"/>
        <v>12.6</v>
      </c>
      <c r="BI7" s="44">
        <f t="shared" si="4"/>
        <v>12.6</v>
      </c>
      <c r="BJ7" s="44">
        <f t="shared" si="4"/>
        <v>12.2</v>
      </c>
      <c r="BK7" s="44">
        <f t="shared" si="4"/>
        <v>13.5</v>
      </c>
      <c r="BL7" s="44">
        <f t="shared" si="4"/>
        <v>11</v>
      </c>
      <c r="BM7" s="47">
        <f t="shared" si="4"/>
        <v>12.8</v>
      </c>
    </row>
    <row r="8" spans="1:65" ht="15">
      <c r="A8" s="165">
        <v>0.0625</v>
      </c>
      <c r="B8" s="169">
        <v>9.9</v>
      </c>
      <c r="C8" s="169">
        <v>10.3</v>
      </c>
      <c r="D8" s="169">
        <v>10.7</v>
      </c>
      <c r="E8" s="169">
        <v>10.6</v>
      </c>
      <c r="F8" s="169">
        <v>11.4</v>
      </c>
      <c r="G8" s="169">
        <v>12</v>
      </c>
      <c r="H8" s="169">
        <v>11.2</v>
      </c>
      <c r="I8" s="169">
        <v>9.1</v>
      </c>
      <c r="J8" s="169">
        <v>10.9</v>
      </c>
      <c r="K8" s="169">
        <v>11.8</v>
      </c>
      <c r="L8" s="169">
        <v>12.6</v>
      </c>
      <c r="M8" s="169">
        <v>13.5</v>
      </c>
      <c r="N8" s="169">
        <v>11.1</v>
      </c>
      <c r="O8" s="169">
        <v>12.4</v>
      </c>
      <c r="P8" s="169">
        <v>9.6</v>
      </c>
      <c r="Q8" s="169">
        <v>9.6</v>
      </c>
      <c r="R8" s="169">
        <v>8.6</v>
      </c>
      <c r="S8" s="169">
        <v>9.1</v>
      </c>
      <c r="T8" s="169">
        <v>8.6</v>
      </c>
      <c r="U8" s="169">
        <v>11</v>
      </c>
      <c r="V8" s="169">
        <v>11.1</v>
      </c>
      <c r="W8" s="169">
        <v>12.4</v>
      </c>
      <c r="X8" s="169">
        <v>13.5</v>
      </c>
      <c r="Y8" s="169">
        <v>10.1</v>
      </c>
      <c r="Z8" s="169">
        <v>9.6</v>
      </c>
      <c r="AA8" s="169">
        <v>12</v>
      </c>
      <c r="AB8" s="169">
        <v>12.1</v>
      </c>
      <c r="AC8" s="169">
        <v>11.6</v>
      </c>
      <c r="AD8" s="169">
        <v>14.4</v>
      </c>
      <c r="AE8" s="169">
        <v>10.6</v>
      </c>
      <c r="AF8" s="197">
        <v>11.3</v>
      </c>
      <c r="AH8" s="165">
        <v>0.25</v>
      </c>
      <c r="AI8" s="44">
        <f aca="true" t="shared" si="5" ref="AI8:BM8">MAX(B$23:B$26)</f>
        <v>10.8</v>
      </c>
      <c r="AJ8" s="44">
        <f t="shared" si="5"/>
        <v>14.1</v>
      </c>
      <c r="AK8" s="44">
        <f t="shared" si="5"/>
        <v>11.1</v>
      </c>
      <c r="AL8" s="44">
        <f t="shared" si="5"/>
        <v>16.6</v>
      </c>
      <c r="AM8" s="44">
        <f t="shared" si="5"/>
        <v>11.8</v>
      </c>
      <c r="AN8" s="44">
        <f t="shared" si="5"/>
        <v>12.4</v>
      </c>
      <c r="AO8" s="44">
        <f t="shared" si="5"/>
        <v>19.4</v>
      </c>
      <c r="AP8" s="44">
        <f t="shared" si="5"/>
        <v>24</v>
      </c>
      <c r="AQ8" s="44">
        <f t="shared" si="5"/>
        <v>20.2</v>
      </c>
      <c r="AR8" s="44">
        <f t="shared" si="5"/>
        <v>20.7</v>
      </c>
      <c r="AS8" s="44">
        <f t="shared" si="5"/>
        <v>17.2</v>
      </c>
      <c r="AT8" s="44">
        <f t="shared" si="5"/>
        <v>14</v>
      </c>
      <c r="AU8" s="44">
        <f t="shared" si="5"/>
        <v>11.4</v>
      </c>
      <c r="AV8" s="44">
        <f t="shared" si="5"/>
        <v>17.6</v>
      </c>
      <c r="AW8" s="44">
        <f t="shared" si="5"/>
        <v>12</v>
      </c>
      <c r="AX8" s="44">
        <f t="shared" si="5"/>
        <v>15.8</v>
      </c>
      <c r="AY8" s="44">
        <f t="shared" si="5"/>
        <v>17.3</v>
      </c>
      <c r="AZ8" s="44">
        <f t="shared" si="5"/>
        <v>13.4</v>
      </c>
      <c r="BA8" s="44">
        <f t="shared" si="5"/>
        <v>9.6</v>
      </c>
      <c r="BB8" s="44">
        <f t="shared" si="5"/>
        <v>10.1</v>
      </c>
      <c r="BC8" s="44">
        <f t="shared" si="5"/>
        <v>20.4</v>
      </c>
      <c r="BD8" s="44">
        <f t="shared" si="5"/>
        <v>19</v>
      </c>
      <c r="BE8" s="44">
        <f t="shared" si="5"/>
        <v>20.8</v>
      </c>
      <c r="BF8" s="44">
        <f t="shared" si="5"/>
        <v>14.9</v>
      </c>
      <c r="BG8" s="44">
        <f t="shared" si="5"/>
        <v>15.8</v>
      </c>
      <c r="BH8" s="44">
        <f t="shared" si="5"/>
        <v>13</v>
      </c>
      <c r="BI8" s="44">
        <f t="shared" si="5"/>
        <v>12</v>
      </c>
      <c r="BJ8" s="44">
        <f t="shared" si="5"/>
        <v>23</v>
      </c>
      <c r="BK8" s="44">
        <f t="shared" si="5"/>
        <v>19.3</v>
      </c>
      <c r="BL8" s="44">
        <f t="shared" si="5"/>
        <v>15.4</v>
      </c>
      <c r="BM8" s="47">
        <f t="shared" si="5"/>
        <v>15.6</v>
      </c>
    </row>
    <row r="9" spans="1:65" ht="15">
      <c r="A9" s="165">
        <v>0.0729166666666667</v>
      </c>
      <c r="B9" s="169">
        <v>9.8</v>
      </c>
      <c r="C9" s="169">
        <v>9.8</v>
      </c>
      <c r="D9" s="169">
        <v>10.6</v>
      </c>
      <c r="E9" s="169">
        <v>11.1</v>
      </c>
      <c r="F9" s="169">
        <v>11.6</v>
      </c>
      <c r="G9" s="169">
        <v>13</v>
      </c>
      <c r="H9" s="169">
        <v>11.7</v>
      </c>
      <c r="I9" s="169">
        <v>9.1</v>
      </c>
      <c r="J9" s="169">
        <v>11.8</v>
      </c>
      <c r="K9" s="169">
        <v>10.8</v>
      </c>
      <c r="L9" s="169">
        <v>12.6</v>
      </c>
      <c r="M9" s="169">
        <v>13.5</v>
      </c>
      <c r="N9" s="169">
        <v>11</v>
      </c>
      <c r="O9" s="169">
        <v>11.9</v>
      </c>
      <c r="P9" s="169">
        <v>8.6</v>
      </c>
      <c r="Q9" s="169">
        <v>10.1</v>
      </c>
      <c r="R9" s="169">
        <v>9.1</v>
      </c>
      <c r="S9" s="169">
        <v>9.1</v>
      </c>
      <c r="T9" s="169">
        <v>8.6</v>
      </c>
      <c r="U9" s="169">
        <v>9.6</v>
      </c>
      <c r="V9" s="169">
        <v>11.6</v>
      </c>
      <c r="W9" s="169">
        <v>12.9</v>
      </c>
      <c r="X9" s="169">
        <v>12.6</v>
      </c>
      <c r="Y9" s="169">
        <v>10.6</v>
      </c>
      <c r="Z9" s="169">
        <v>11</v>
      </c>
      <c r="AA9" s="169">
        <v>12.6</v>
      </c>
      <c r="AB9" s="169">
        <v>12.5</v>
      </c>
      <c r="AC9" s="169">
        <v>11.1</v>
      </c>
      <c r="AD9" s="169">
        <v>13.4</v>
      </c>
      <c r="AE9" s="169">
        <v>10.6</v>
      </c>
      <c r="AF9" s="197">
        <v>11.4</v>
      </c>
      <c r="AH9" s="165">
        <v>0.291666666666667</v>
      </c>
      <c r="AI9" s="44">
        <f aca="true" t="shared" si="6" ref="AI9:BM9">MAX(B$27:B$30)</f>
        <v>9.8</v>
      </c>
      <c r="AJ9" s="44">
        <f t="shared" si="6"/>
        <v>16</v>
      </c>
      <c r="AK9" s="44">
        <f t="shared" si="6"/>
        <v>11.1</v>
      </c>
      <c r="AL9" s="44">
        <f t="shared" si="6"/>
        <v>17.4</v>
      </c>
      <c r="AM9" s="44">
        <f t="shared" si="6"/>
        <v>12.1</v>
      </c>
      <c r="AN9" s="44">
        <f t="shared" si="6"/>
        <v>13</v>
      </c>
      <c r="AO9" s="44">
        <f t="shared" si="6"/>
        <v>25</v>
      </c>
      <c r="AP9" s="44">
        <f t="shared" si="6"/>
        <v>25.9</v>
      </c>
      <c r="AQ9" s="44">
        <f t="shared" si="6"/>
        <v>24.4</v>
      </c>
      <c r="AR9" s="44">
        <f t="shared" si="6"/>
        <v>22.3</v>
      </c>
      <c r="AS9" s="44">
        <f t="shared" si="6"/>
        <v>25.3</v>
      </c>
      <c r="AT9" s="44">
        <f t="shared" si="6"/>
        <v>14.9</v>
      </c>
      <c r="AU9" s="44">
        <f t="shared" si="6"/>
        <v>11.4</v>
      </c>
      <c r="AV9" s="44">
        <f t="shared" si="6"/>
        <v>23.6</v>
      </c>
      <c r="AW9" s="44">
        <f t="shared" si="6"/>
        <v>15.4</v>
      </c>
      <c r="AX9" s="44">
        <f t="shared" si="6"/>
        <v>20.2</v>
      </c>
      <c r="AY9" s="44">
        <f t="shared" si="6"/>
        <v>19.2</v>
      </c>
      <c r="AZ9" s="44">
        <f t="shared" si="6"/>
        <v>20.2</v>
      </c>
      <c r="BA9" s="44">
        <f t="shared" si="6"/>
        <v>9.1</v>
      </c>
      <c r="BB9" s="44">
        <f t="shared" si="6"/>
        <v>10.1</v>
      </c>
      <c r="BC9" s="44">
        <f t="shared" si="6"/>
        <v>27.8</v>
      </c>
      <c r="BD9" s="44">
        <f t="shared" si="6"/>
        <v>28.8</v>
      </c>
      <c r="BE9" s="44">
        <f t="shared" si="6"/>
        <v>28.2</v>
      </c>
      <c r="BF9" s="44">
        <f t="shared" si="6"/>
        <v>21.6</v>
      </c>
      <c r="BG9" s="44">
        <f t="shared" si="6"/>
        <v>18.2</v>
      </c>
      <c r="BH9" s="44">
        <f t="shared" si="6"/>
        <v>13.9</v>
      </c>
      <c r="BI9" s="44">
        <f t="shared" si="6"/>
        <v>12.9</v>
      </c>
      <c r="BJ9" s="44">
        <f t="shared" si="6"/>
        <v>26.2</v>
      </c>
      <c r="BK9" s="44">
        <f t="shared" si="6"/>
        <v>27.7</v>
      </c>
      <c r="BL9" s="44">
        <f t="shared" si="6"/>
        <v>18.7</v>
      </c>
      <c r="BM9" s="47">
        <f t="shared" si="6"/>
        <v>20.8</v>
      </c>
    </row>
    <row r="10" spans="1:65" ht="15">
      <c r="A10" s="165">
        <v>0.0833333333333333</v>
      </c>
      <c r="B10" s="169">
        <v>9.8</v>
      </c>
      <c r="C10" s="169">
        <v>10</v>
      </c>
      <c r="D10" s="169">
        <v>11.1</v>
      </c>
      <c r="E10" s="169">
        <v>12</v>
      </c>
      <c r="F10" s="169">
        <v>10.5</v>
      </c>
      <c r="G10" s="169">
        <v>11.6</v>
      </c>
      <c r="H10" s="169">
        <v>10.7</v>
      </c>
      <c r="I10" s="169">
        <v>9.6</v>
      </c>
      <c r="J10" s="169">
        <v>10.8</v>
      </c>
      <c r="K10" s="169">
        <v>11.8</v>
      </c>
      <c r="L10" s="169">
        <v>12.5</v>
      </c>
      <c r="M10" s="169">
        <v>13.5</v>
      </c>
      <c r="N10" s="169">
        <v>10.5</v>
      </c>
      <c r="O10" s="169">
        <v>12</v>
      </c>
      <c r="P10" s="169">
        <v>9.6</v>
      </c>
      <c r="Q10" s="169">
        <v>9.6</v>
      </c>
      <c r="R10" s="169">
        <v>8.6</v>
      </c>
      <c r="S10" s="169">
        <v>9.1</v>
      </c>
      <c r="T10" s="169">
        <v>8.6</v>
      </c>
      <c r="U10" s="169">
        <v>10.6</v>
      </c>
      <c r="V10" s="169">
        <v>12.5</v>
      </c>
      <c r="W10" s="169">
        <v>11.5</v>
      </c>
      <c r="X10" s="169">
        <v>13.1</v>
      </c>
      <c r="Y10" s="169">
        <v>10.6</v>
      </c>
      <c r="Z10" s="169">
        <v>9.6</v>
      </c>
      <c r="AA10" s="169">
        <v>13</v>
      </c>
      <c r="AB10" s="169">
        <v>11.6</v>
      </c>
      <c r="AC10" s="169">
        <v>12.1</v>
      </c>
      <c r="AD10" s="169">
        <v>14</v>
      </c>
      <c r="AE10" s="169">
        <v>10.6</v>
      </c>
      <c r="AF10" s="197">
        <v>11.3</v>
      </c>
      <c r="AH10" s="165">
        <v>0.333333333333334</v>
      </c>
      <c r="AI10" s="44">
        <f aca="true" t="shared" si="7" ref="AI10:BM10">MAX(B$31:B$34)</f>
        <v>11.2</v>
      </c>
      <c r="AJ10" s="44">
        <f t="shared" si="7"/>
        <v>16.8</v>
      </c>
      <c r="AK10" s="44">
        <f t="shared" si="7"/>
        <v>11</v>
      </c>
      <c r="AL10" s="44">
        <f t="shared" si="7"/>
        <v>17.6</v>
      </c>
      <c r="AM10" s="44">
        <f t="shared" si="7"/>
        <v>14.3</v>
      </c>
      <c r="AN10" s="44">
        <f t="shared" si="7"/>
        <v>13</v>
      </c>
      <c r="AO10" s="44">
        <f t="shared" si="7"/>
        <v>27.5</v>
      </c>
      <c r="AP10" s="44">
        <f t="shared" si="7"/>
        <v>19.2</v>
      </c>
      <c r="AQ10" s="44">
        <f t="shared" si="7"/>
        <v>28.6</v>
      </c>
      <c r="AR10" s="44">
        <f t="shared" si="7"/>
        <v>24.2</v>
      </c>
      <c r="AS10" s="44">
        <f t="shared" si="7"/>
        <v>31.1</v>
      </c>
      <c r="AT10" s="44">
        <f t="shared" si="7"/>
        <v>15.6</v>
      </c>
      <c r="AU10" s="44">
        <f t="shared" si="7"/>
        <v>16.8</v>
      </c>
      <c r="AV10" s="44">
        <f t="shared" si="7"/>
        <v>21.9</v>
      </c>
      <c r="AW10" s="44">
        <f t="shared" si="7"/>
        <v>22.6</v>
      </c>
      <c r="AX10" s="44">
        <f t="shared" si="7"/>
        <v>22.1</v>
      </c>
      <c r="AY10" s="44">
        <f t="shared" si="7"/>
        <v>21.6</v>
      </c>
      <c r="AZ10" s="44">
        <f t="shared" si="7"/>
        <v>20.6</v>
      </c>
      <c r="BA10" s="44">
        <f t="shared" si="7"/>
        <v>10.6</v>
      </c>
      <c r="BB10" s="44">
        <f t="shared" si="7"/>
        <v>10.1</v>
      </c>
      <c r="BC10" s="44">
        <f t="shared" si="7"/>
        <v>25.5</v>
      </c>
      <c r="BD10" s="44">
        <f t="shared" si="7"/>
        <v>29.5</v>
      </c>
      <c r="BE10" s="44">
        <f t="shared" si="7"/>
        <v>28.4</v>
      </c>
      <c r="BF10" s="44">
        <f t="shared" si="7"/>
        <v>19.2</v>
      </c>
      <c r="BG10" s="44">
        <f t="shared" si="7"/>
        <v>24.5</v>
      </c>
      <c r="BH10" s="44">
        <f t="shared" si="7"/>
        <v>15.9</v>
      </c>
      <c r="BI10" s="44">
        <f t="shared" si="7"/>
        <v>21.2</v>
      </c>
      <c r="BJ10" s="44">
        <f t="shared" si="7"/>
        <v>27.2</v>
      </c>
      <c r="BK10" s="44">
        <f t="shared" si="7"/>
        <v>25.8</v>
      </c>
      <c r="BL10" s="44">
        <f t="shared" si="7"/>
        <v>19.7</v>
      </c>
      <c r="BM10" s="47">
        <f t="shared" si="7"/>
        <v>25.4</v>
      </c>
    </row>
    <row r="11" spans="1:65" ht="15">
      <c r="A11" s="165">
        <v>0.09375</v>
      </c>
      <c r="B11" s="169">
        <v>9.8</v>
      </c>
      <c r="C11" s="169">
        <v>10.4</v>
      </c>
      <c r="D11" s="169">
        <v>10.1</v>
      </c>
      <c r="E11" s="169">
        <v>11</v>
      </c>
      <c r="F11" s="169">
        <v>12</v>
      </c>
      <c r="G11" s="169">
        <v>12.4</v>
      </c>
      <c r="H11" s="169">
        <v>11.8</v>
      </c>
      <c r="I11" s="169">
        <v>9.6</v>
      </c>
      <c r="J11" s="169">
        <v>10.8</v>
      </c>
      <c r="K11" s="169">
        <v>10.8</v>
      </c>
      <c r="L11" s="169">
        <v>12.6</v>
      </c>
      <c r="M11" s="169">
        <v>13.6</v>
      </c>
      <c r="N11" s="169">
        <v>10.5</v>
      </c>
      <c r="O11" s="169">
        <v>12</v>
      </c>
      <c r="P11" s="169">
        <v>8.6</v>
      </c>
      <c r="Q11" s="169">
        <v>10.1</v>
      </c>
      <c r="R11" s="169">
        <v>9.1</v>
      </c>
      <c r="S11" s="169">
        <v>8.6</v>
      </c>
      <c r="T11" s="169">
        <v>9.6</v>
      </c>
      <c r="U11" s="169">
        <v>9.1</v>
      </c>
      <c r="V11" s="169">
        <v>11.6</v>
      </c>
      <c r="W11" s="169">
        <v>12.9</v>
      </c>
      <c r="X11" s="169">
        <v>13.1</v>
      </c>
      <c r="Y11" s="169">
        <v>10.6</v>
      </c>
      <c r="Z11" s="169">
        <v>9.6</v>
      </c>
      <c r="AA11" s="169">
        <v>12.6</v>
      </c>
      <c r="AB11" s="169">
        <v>12.1</v>
      </c>
      <c r="AC11" s="169">
        <v>11.1</v>
      </c>
      <c r="AD11" s="169">
        <v>14</v>
      </c>
      <c r="AE11" s="169">
        <v>10.6</v>
      </c>
      <c r="AF11" s="197">
        <v>11.3</v>
      </c>
      <c r="AH11" s="165">
        <v>0.375</v>
      </c>
      <c r="AI11" s="44">
        <f aca="true" t="shared" si="8" ref="AI11:BM11">MAX(B$35:B$38)</f>
        <v>11.8</v>
      </c>
      <c r="AJ11" s="44">
        <f t="shared" si="8"/>
        <v>20</v>
      </c>
      <c r="AK11" s="44">
        <f t="shared" si="8"/>
        <v>12.6</v>
      </c>
      <c r="AL11" s="44">
        <f t="shared" si="8"/>
        <v>22.1</v>
      </c>
      <c r="AM11" s="44">
        <f t="shared" si="8"/>
        <v>19.2</v>
      </c>
      <c r="AN11" s="44">
        <f t="shared" si="8"/>
        <v>14.4</v>
      </c>
      <c r="AO11" s="44">
        <f t="shared" si="8"/>
        <v>53.5</v>
      </c>
      <c r="AP11" s="44">
        <f t="shared" si="8"/>
        <v>37.9</v>
      </c>
      <c r="AQ11" s="44">
        <f t="shared" si="8"/>
        <v>46.4</v>
      </c>
      <c r="AR11" s="44">
        <f t="shared" si="8"/>
        <v>37.9</v>
      </c>
      <c r="AS11" s="44">
        <f t="shared" si="8"/>
        <v>42.9</v>
      </c>
      <c r="AT11" s="44">
        <f t="shared" si="8"/>
        <v>19</v>
      </c>
      <c r="AU11" s="44">
        <f t="shared" si="8"/>
        <v>32.3</v>
      </c>
      <c r="AV11" s="44">
        <f t="shared" si="8"/>
        <v>31.8</v>
      </c>
      <c r="AW11" s="44">
        <f t="shared" si="8"/>
        <v>45.1</v>
      </c>
      <c r="AX11" s="44">
        <f t="shared" si="8"/>
        <v>37.9</v>
      </c>
      <c r="AY11" s="44">
        <f t="shared" si="8"/>
        <v>49</v>
      </c>
      <c r="AZ11" s="44">
        <f t="shared" si="8"/>
        <v>33.6</v>
      </c>
      <c r="BA11" s="44">
        <f t="shared" si="8"/>
        <v>21.6</v>
      </c>
      <c r="BB11" s="44">
        <f t="shared" si="8"/>
        <v>22.1</v>
      </c>
      <c r="BC11" s="44">
        <f t="shared" si="8"/>
        <v>40.6</v>
      </c>
      <c r="BD11" s="44">
        <f t="shared" si="8"/>
        <v>53.4</v>
      </c>
      <c r="BE11" s="44">
        <f t="shared" si="8"/>
        <v>49.6</v>
      </c>
      <c r="BF11" s="44">
        <f t="shared" si="8"/>
        <v>46.1</v>
      </c>
      <c r="BG11" s="44">
        <f t="shared" si="8"/>
        <v>33.1</v>
      </c>
      <c r="BH11" s="44">
        <f t="shared" si="8"/>
        <v>26.8</v>
      </c>
      <c r="BI11" s="44">
        <f t="shared" si="8"/>
        <v>42</v>
      </c>
      <c r="BJ11" s="44">
        <f t="shared" si="8"/>
        <v>47.9</v>
      </c>
      <c r="BK11" s="44">
        <f t="shared" si="8"/>
        <v>55.6</v>
      </c>
      <c r="BL11" s="44">
        <f t="shared" si="8"/>
        <v>38.9</v>
      </c>
      <c r="BM11" s="47">
        <f t="shared" si="8"/>
        <v>46.5</v>
      </c>
    </row>
    <row r="12" spans="1:65" ht="15">
      <c r="A12" s="165">
        <v>0.104166666666667</v>
      </c>
      <c r="B12" s="169">
        <v>9.2</v>
      </c>
      <c r="C12" s="169">
        <v>9.4</v>
      </c>
      <c r="D12" s="169">
        <v>10.6</v>
      </c>
      <c r="E12" s="169">
        <v>11.2</v>
      </c>
      <c r="F12" s="169">
        <v>11.4</v>
      </c>
      <c r="G12" s="169">
        <v>12</v>
      </c>
      <c r="H12" s="169">
        <v>10.8</v>
      </c>
      <c r="I12" s="169">
        <v>9.6</v>
      </c>
      <c r="J12" s="169">
        <v>11.3</v>
      </c>
      <c r="K12" s="169">
        <v>12.2</v>
      </c>
      <c r="L12" s="169">
        <v>12</v>
      </c>
      <c r="M12" s="169">
        <v>13.7</v>
      </c>
      <c r="N12" s="169">
        <v>11</v>
      </c>
      <c r="O12" s="169">
        <v>12</v>
      </c>
      <c r="P12" s="169">
        <v>8.6</v>
      </c>
      <c r="Q12" s="169">
        <v>9.6</v>
      </c>
      <c r="R12" s="169">
        <v>9.1</v>
      </c>
      <c r="S12" s="169">
        <v>9.1</v>
      </c>
      <c r="T12" s="169">
        <v>9.1</v>
      </c>
      <c r="U12" s="169">
        <v>10.6</v>
      </c>
      <c r="V12" s="169">
        <v>11.5</v>
      </c>
      <c r="W12" s="169">
        <v>12.4</v>
      </c>
      <c r="X12" s="169">
        <v>13.1</v>
      </c>
      <c r="Y12" s="169">
        <v>10.1</v>
      </c>
      <c r="Z12" s="169">
        <v>9.6</v>
      </c>
      <c r="AA12" s="169">
        <v>13.1</v>
      </c>
      <c r="AB12" s="169">
        <v>12.5</v>
      </c>
      <c r="AC12" s="169">
        <v>12.1</v>
      </c>
      <c r="AD12" s="169">
        <v>13.4</v>
      </c>
      <c r="AE12" s="169">
        <v>10.6</v>
      </c>
      <c r="AF12" s="197">
        <v>11.8</v>
      </c>
      <c r="AH12" s="165">
        <v>0.416666666666667</v>
      </c>
      <c r="AI12" s="44">
        <f aca="true" t="shared" si="9" ref="AI12:BM12">MAX(B$39:B$42)</f>
        <v>13.2</v>
      </c>
      <c r="AJ12" s="44">
        <f t="shared" si="9"/>
        <v>20.9</v>
      </c>
      <c r="AK12" s="44">
        <f t="shared" si="9"/>
        <v>13</v>
      </c>
      <c r="AL12" s="44">
        <f t="shared" si="9"/>
        <v>23.9</v>
      </c>
      <c r="AM12" s="44">
        <f t="shared" si="9"/>
        <v>20.2</v>
      </c>
      <c r="AN12" s="44">
        <f t="shared" si="9"/>
        <v>14.4</v>
      </c>
      <c r="AO12" s="44">
        <f t="shared" si="9"/>
        <v>70.6</v>
      </c>
      <c r="AP12" s="44">
        <f t="shared" si="9"/>
        <v>45.6</v>
      </c>
      <c r="AQ12" s="44">
        <f t="shared" si="9"/>
        <v>51</v>
      </c>
      <c r="AR12" s="44">
        <f t="shared" si="9"/>
        <v>48.1</v>
      </c>
      <c r="AS12" s="44">
        <f t="shared" si="9"/>
        <v>38.4</v>
      </c>
      <c r="AT12" s="44">
        <f t="shared" si="9"/>
        <v>20.5</v>
      </c>
      <c r="AU12" s="44">
        <f t="shared" si="9"/>
        <v>35.7</v>
      </c>
      <c r="AV12" s="44">
        <f t="shared" si="9"/>
        <v>37.1</v>
      </c>
      <c r="AW12" s="44">
        <f t="shared" si="9"/>
        <v>42.7</v>
      </c>
      <c r="AX12" s="44">
        <f t="shared" si="9"/>
        <v>43.2</v>
      </c>
      <c r="AY12" s="44">
        <f t="shared" si="9"/>
        <v>52.3</v>
      </c>
      <c r="AZ12" s="44">
        <f t="shared" si="9"/>
        <v>32.6</v>
      </c>
      <c r="BA12" s="44">
        <f t="shared" si="9"/>
        <v>25.4</v>
      </c>
      <c r="BB12" s="44">
        <f t="shared" si="9"/>
        <v>29.8</v>
      </c>
      <c r="BC12" s="44">
        <f t="shared" si="9"/>
        <v>47.3</v>
      </c>
      <c r="BD12" s="44">
        <f t="shared" si="9"/>
        <v>70.8</v>
      </c>
      <c r="BE12" s="44">
        <f t="shared" si="9"/>
        <v>59.6</v>
      </c>
      <c r="BF12" s="44">
        <f t="shared" si="9"/>
        <v>40.8</v>
      </c>
      <c r="BG12" s="44">
        <f t="shared" si="9"/>
        <v>32.6</v>
      </c>
      <c r="BH12" s="44">
        <f t="shared" si="9"/>
        <v>25.2</v>
      </c>
      <c r="BI12" s="44">
        <f t="shared" si="9"/>
        <v>43.4</v>
      </c>
      <c r="BJ12" s="44">
        <f t="shared" si="9"/>
        <v>63.3</v>
      </c>
      <c r="BK12" s="44">
        <f t="shared" si="9"/>
        <v>63.8</v>
      </c>
      <c r="BL12" s="44">
        <f t="shared" si="9"/>
        <v>43.2</v>
      </c>
      <c r="BM12" s="47">
        <f t="shared" si="9"/>
        <v>48.1</v>
      </c>
    </row>
    <row r="13" spans="1:65" ht="15">
      <c r="A13" s="165">
        <v>0.114583333333333</v>
      </c>
      <c r="B13" s="169">
        <v>9.8</v>
      </c>
      <c r="C13" s="169">
        <v>9.9</v>
      </c>
      <c r="D13" s="169">
        <v>10.6</v>
      </c>
      <c r="E13" s="169">
        <v>11.6</v>
      </c>
      <c r="F13" s="169">
        <v>11</v>
      </c>
      <c r="G13" s="169">
        <v>12.5</v>
      </c>
      <c r="H13" s="169">
        <v>10.7</v>
      </c>
      <c r="I13" s="169">
        <v>8.6</v>
      </c>
      <c r="J13" s="169">
        <v>10.8</v>
      </c>
      <c r="K13" s="169">
        <v>11.2</v>
      </c>
      <c r="L13" s="169">
        <v>13</v>
      </c>
      <c r="M13" s="169">
        <v>13.7</v>
      </c>
      <c r="N13" s="169">
        <v>10.6</v>
      </c>
      <c r="O13" s="169">
        <v>12</v>
      </c>
      <c r="P13" s="169">
        <v>9.6</v>
      </c>
      <c r="Q13" s="169">
        <v>9.6</v>
      </c>
      <c r="R13" s="169">
        <v>8.6</v>
      </c>
      <c r="S13" s="169">
        <v>9.1</v>
      </c>
      <c r="T13" s="169">
        <v>8.6</v>
      </c>
      <c r="U13" s="169">
        <v>9.6</v>
      </c>
      <c r="V13" s="169">
        <v>11</v>
      </c>
      <c r="W13" s="169">
        <v>12.5</v>
      </c>
      <c r="X13" s="169">
        <v>13.2</v>
      </c>
      <c r="Y13" s="169">
        <v>10.1</v>
      </c>
      <c r="Z13" s="169">
        <v>9.1</v>
      </c>
      <c r="AA13" s="169">
        <v>12</v>
      </c>
      <c r="AB13" s="169">
        <v>11.5</v>
      </c>
      <c r="AC13" s="169">
        <v>11.2</v>
      </c>
      <c r="AD13" s="169">
        <v>14.4</v>
      </c>
      <c r="AE13" s="169">
        <v>10.1</v>
      </c>
      <c r="AF13" s="197">
        <v>10.8</v>
      </c>
      <c r="AH13" s="165">
        <v>0.458333333333334</v>
      </c>
      <c r="AI13" s="44">
        <f aca="true" t="shared" si="10" ref="AI13:BM13">MAX(B$43:B$46)</f>
        <v>12.2</v>
      </c>
      <c r="AJ13" s="44">
        <f t="shared" si="10"/>
        <v>25.3</v>
      </c>
      <c r="AK13" s="44">
        <f t="shared" si="10"/>
        <v>12.5</v>
      </c>
      <c r="AL13" s="44">
        <f t="shared" si="10"/>
        <v>26.2</v>
      </c>
      <c r="AM13" s="44">
        <f t="shared" si="10"/>
        <v>21.5</v>
      </c>
      <c r="AN13" s="44">
        <f t="shared" si="10"/>
        <v>13.9</v>
      </c>
      <c r="AO13" s="44">
        <f t="shared" si="10"/>
        <v>76.3</v>
      </c>
      <c r="AP13" s="44">
        <f t="shared" si="10"/>
        <v>42.2</v>
      </c>
      <c r="AQ13" s="44">
        <f t="shared" si="10"/>
        <v>60.1</v>
      </c>
      <c r="AR13" s="44">
        <f t="shared" si="10"/>
        <v>49.4</v>
      </c>
      <c r="AS13" s="44">
        <f t="shared" si="10"/>
        <v>35.5</v>
      </c>
      <c r="AT13" s="44">
        <f t="shared" si="10"/>
        <v>20.7</v>
      </c>
      <c r="AU13" s="44">
        <f t="shared" si="10"/>
        <v>38.6</v>
      </c>
      <c r="AV13" s="44">
        <f t="shared" si="10"/>
        <v>33.1</v>
      </c>
      <c r="AW13" s="44">
        <f t="shared" si="10"/>
        <v>50.4</v>
      </c>
      <c r="AX13" s="44">
        <f t="shared" si="10"/>
        <v>42.7</v>
      </c>
      <c r="AY13" s="44">
        <f t="shared" si="10"/>
        <v>47.5</v>
      </c>
      <c r="AZ13" s="44">
        <f t="shared" si="10"/>
        <v>36.5</v>
      </c>
      <c r="BA13" s="44">
        <f t="shared" si="10"/>
        <v>24.5</v>
      </c>
      <c r="BB13" s="44">
        <f t="shared" si="10"/>
        <v>35</v>
      </c>
      <c r="BC13" s="44">
        <f t="shared" si="10"/>
        <v>52.7</v>
      </c>
      <c r="BD13" s="44">
        <f t="shared" si="10"/>
        <v>66</v>
      </c>
      <c r="BE13" s="44">
        <f t="shared" si="10"/>
        <v>60.3</v>
      </c>
      <c r="BF13" s="44">
        <f t="shared" si="10"/>
        <v>42.2</v>
      </c>
      <c r="BG13" s="44">
        <f t="shared" si="10"/>
        <v>35</v>
      </c>
      <c r="BH13" s="44">
        <f t="shared" si="10"/>
        <v>27.1</v>
      </c>
      <c r="BI13" s="44">
        <f t="shared" si="10"/>
        <v>42.4</v>
      </c>
      <c r="BJ13" s="44">
        <f t="shared" si="10"/>
        <v>67.6</v>
      </c>
      <c r="BK13" s="44">
        <f t="shared" si="10"/>
        <v>58.3</v>
      </c>
      <c r="BL13" s="44">
        <f t="shared" si="10"/>
        <v>44.6</v>
      </c>
      <c r="BM13" s="47">
        <f t="shared" si="10"/>
        <v>52.8</v>
      </c>
    </row>
    <row r="14" spans="1:65" ht="15">
      <c r="A14" s="165">
        <v>0.125</v>
      </c>
      <c r="B14" s="169">
        <v>9.8</v>
      </c>
      <c r="C14" s="169">
        <v>10.3</v>
      </c>
      <c r="D14" s="169">
        <v>10.7</v>
      </c>
      <c r="E14" s="169">
        <v>12.1</v>
      </c>
      <c r="F14" s="169">
        <v>11.9</v>
      </c>
      <c r="G14" s="169">
        <v>12</v>
      </c>
      <c r="H14" s="169">
        <v>11.3</v>
      </c>
      <c r="I14" s="169">
        <v>9.1</v>
      </c>
      <c r="J14" s="169">
        <v>11.8</v>
      </c>
      <c r="K14" s="169">
        <v>11.1</v>
      </c>
      <c r="L14" s="169">
        <v>12.1</v>
      </c>
      <c r="M14" s="169">
        <v>13.2</v>
      </c>
      <c r="N14" s="169">
        <v>10.5</v>
      </c>
      <c r="O14" s="169">
        <v>11.9</v>
      </c>
      <c r="P14" s="169">
        <v>8.6</v>
      </c>
      <c r="Q14" s="169">
        <v>10.6</v>
      </c>
      <c r="R14" s="169">
        <v>8.6</v>
      </c>
      <c r="S14" s="169">
        <v>9.1</v>
      </c>
      <c r="T14" s="169">
        <v>9.1</v>
      </c>
      <c r="U14" s="169">
        <v>9.6</v>
      </c>
      <c r="V14" s="169">
        <v>11.5</v>
      </c>
      <c r="W14" s="169">
        <v>13</v>
      </c>
      <c r="X14" s="169">
        <v>13.1</v>
      </c>
      <c r="Y14" s="169">
        <v>10.1</v>
      </c>
      <c r="Z14" s="169">
        <v>9.6</v>
      </c>
      <c r="AA14" s="169">
        <v>13</v>
      </c>
      <c r="AB14" s="169">
        <v>12</v>
      </c>
      <c r="AC14" s="169">
        <v>11.6</v>
      </c>
      <c r="AD14" s="169">
        <v>13</v>
      </c>
      <c r="AE14" s="169">
        <v>10.6</v>
      </c>
      <c r="AF14" s="197">
        <v>11.2</v>
      </c>
      <c r="AH14" s="165">
        <v>0.5</v>
      </c>
      <c r="AI14" s="44">
        <f aca="true" t="shared" si="11" ref="AI14:BM14">MAX(B$47:B$50)</f>
        <v>12.3</v>
      </c>
      <c r="AJ14" s="44">
        <f t="shared" si="11"/>
        <v>22.7</v>
      </c>
      <c r="AK14" s="44">
        <f t="shared" si="11"/>
        <v>12.6</v>
      </c>
      <c r="AL14" s="44">
        <f t="shared" si="11"/>
        <v>25.2</v>
      </c>
      <c r="AM14" s="44">
        <f t="shared" si="11"/>
        <v>22.4</v>
      </c>
      <c r="AN14" s="44">
        <f t="shared" si="11"/>
        <v>16.3</v>
      </c>
      <c r="AO14" s="44">
        <f t="shared" si="11"/>
        <v>51.4</v>
      </c>
      <c r="AP14" s="44">
        <f t="shared" si="11"/>
        <v>40.8</v>
      </c>
      <c r="AQ14" s="44">
        <f t="shared" si="11"/>
        <v>52</v>
      </c>
      <c r="AR14" s="44">
        <f t="shared" si="11"/>
        <v>51.1</v>
      </c>
      <c r="AS14" s="44">
        <f t="shared" si="11"/>
        <v>36.5</v>
      </c>
      <c r="AT14" s="44">
        <f t="shared" si="11"/>
        <v>26.1</v>
      </c>
      <c r="AU14" s="44">
        <f t="shared" si="11"/>
        <v>38.6</v>
      </c>
      <c r="AV14" s="44">
        <f t="shared" si="11"/>
        <v>33.1</v>
      </c>
      <c r="AW14" s="44">
        <f t="shared" si="11"/>
        <v>51.8</v>
      </c>
      <c r="AX14" s="44">
        <f t="shared" si="11"/>
        <v>45.6</v>
      </c>
      <c r="AY14" s="44">
        <f t="shared" si="11"/>
        <v>45.6</v>
      </c>
      <c r="AZ14" s="44">
        <f t="shared" si="11"/>
        <v>34.1</v>
      </c>
      <c r="BA14" s="44">
        <f t="shared" si="11"/>
        <v>21.6</v>
      </c>
      <c r="BB14" s="44">
        <f t="shared" si="11"/>
        <v>36</v>
      </c>
      <c r="BC14" s="44">
        <f t="shared" si="11"/>
        <v>53</v>
      </c>
      <c r="BD14" s="44">
        <f t="shared" si="11"/>
        <v>68</v>
      </c>
      <c r="BE14" s="44">
        <f t="shared" si="11"/>
        <v>47</v>
      </c>
      <c r="BF14" s="44">
        <f t="shared" si="11"/>
        <v>49</v>
      </c>
      <c r="BG14" s="44">
        <f t="shared" si="11"/>
        <v>35</v>
      </c>
      <c r="BH14" s="44">
        <f t="shared" si="11"/>
        <v>33.8</v>
      </c>
      <c r="BI14" s="44">
        <f t="shared" si="11"/>
        <v>41.2</v>
      </c>
      <c r="BJ14" s="44">
        <f t="shared" si="11"/>
        <v>67.4</v>
      </c>
      <c r="BK14" s="44">
        <f t="shared" si="11"/>
        <v>53.8</v>
      </c>
      <c r="BL14" s="44">
        <f t="shared" si="11"/>
        <v>50.9</v>
      </c>
      <c r="BM14" s="47">
        <f t="shared" si="11"/>
        <v>48</v>
      </c>
    </row>
    <row r="15" spans="1:65" ht="15">
      <c r="A15" s="165">
        <v>0.135416666666667</v>
      </c>
      <c r="B15" s="169">
        <v>9.7</v>
      </c>
      <c r="C15" s="169">
        <v>9.8</v>
      </c>
      <c r="D15" s="169">
        <v>10.7</v>
      </c>
      <c r="E15" s="169">
        <v>10.6</v>
      </c>
      <c r="F15" s="169">
        <v>11.4</v>
      </c>
      <c r="G15" s="169">
        <v>12</v>
      </c>
      <c r="H15" s="169">
        <v>11.7</v>
      </c>
      <c r="I15" s="169">
        <v>9.6</v>
      </c>
      <c r="J15" s="169">
        <v>10.8</v>
      </c>
      <c r="K15" s="169">
        <v>11.2</v>
      </c>
      <c r="L15" s="169">
        <v>13.1</v>
      </c>
      <c r="M15" s="169">
        <v>14.6</v>
      </c>
      <c r="N15" s="169">
        <v>10.6</v>
      </c>
      <c r="O15" s="169">
        <v>12.3</v>
      </c>
      <c r="P15" s="169">
        <v>9.1</v>
      </c>
      <c r="Q15" s="169">
        <v>10.6</v>
      </c>
      <c r="R15" s="169">
        <v>8.6</v>
      </c>
      <c r="S15" s="169">
        <v>9.6</v>
      </c>
      <c r="T15" s="169">
        <v>8.6</v>
      </c>
      <c r="U15" s="169">
        <v>10.1</v>
      </c>
      <c r="V15" s="169">
        <v>11</v>
      </c>
      <c r="W15" s="169">
        <v>12.4</v>
      </c>
      <c r="X15" s="169">
        <v>12.6</v>
      </c>
      <c r="Y15" s="169">
        <v>10.6</v>
      </c>
      <c r="Z15" s="169">
        <v>9.6</v>
      </c>
      <c r="AA15" s="169">
        <v>12.5</v>
      </c>
      <c r="AB15" s="169">
        <v>12.5</v>
      </c>
      <c r="AC15" s="169">
        <v>11.7</v>
      </c>
      <c r="AD15" s="169">
        <v>13.8</v>
      </c>
      <c r="AE15" s="169">
        <v>11</v>
      </c>
      <c r="AF15" s="197">
        <v>11.8</v>
      </c>
      <c r="AH15" s="165">
        <v>0.541666666666667</v>
      </c>
      <c r="AI15" s="44">
        <f aca="true" t="shared" si="12" ref="AI15:BM15">MAX(B$51:B$54)</f>
        <v>12.3</v>
      </c>
      <c r="AJ15" s="44">
        <f t="shared" si="12"/>
        <v>20.3</v>
      </c>
      <c r="AK15" s="44">
        <f t="shared" si="12"/>
        <v>11.5</v>
      </c>
      <c r="AL15" s="44">
        <f t="shared" si="12"/>
        <v>27.2</v>
      </c>
      <c r="AM15" s="44">
        <f t="shared" si="12"/>
        <v>23</v>
      </c>
      <c r="AN15" s="44">
        <f t="shared" si="12"/>
        <v>16.8</v>
      </c>
      <c r="AO15" s="44">
        <f t="shared" si="12"/>
        <v>56.6</v>
      </c>
      <c r="AP15" s="44">
        <f t="shared" si="12"/>
        <v>43.7</v>
      </c>
      <c r="AQ15" s="44">
        <f t="shared" si="12"/>
        <v>63.7</v>
      </c>
      <c r="AR15" s="44">
        <f t="shared" si="12"/>
        <v>55.2</v>
      </c>
      <c r="AS15" s="44">
        <f t="shared" si="12"/>
        <v>35</v>
      </c>
      <c r="AT15" s="44">
        <f t="shared" si="12"/>
        <v>35.3</v>
      </c>
      <c r="AU15" s="44">
        <f t="shared" si="12"/>
        <v>30.9</v>
      </c>
      <c r="AV15" s="44">
        <f t="shared" si="12"/>
        <v>32.2</v>
      </c>
      <c r="AW15" s="44">
        <f t="shared" si="12"/>
        <v>49.9</v>
      </c>
      <c r="AX15" s="44">
        <f t="shared" si="12"/>
        <v>52.8</v>
      </c>
      <c r="AY15" s="44">
        <f t="shared" si="12"/>
        <v>51.4</v>
      </c>
      <c r="AZ15" s="44">
        <f t="shared" si="12"/>
        <v>36</v>
      </c>
      <c r="BA15" s="44">
        <f t="shared" si="12"/>
        <v>23</v>
      </c>
      <c r="BB15" s="44">
        <f t="shared" si="12"/>
        <v>36</v>
      </c>
      <c r="BC15" s="44">
        <f t="shared" si="12"/>
        <v>47.1</v>
      </c>
      <c r="BD15" s="44">
        <f t="shared" si="12"/>
        <v>61.8</v>
      </c>
      <c r="BE15" s="44">
        <f t="shared" si="12"/>
        <v>58.6</v>
      </c>
      <c r="BF15" s="44">
        <f t="shared" si="12"/>
        <v>43.2</v>
      </c>
      <c r="BG15" s="44">
        <f t="shared" si="12"/>
        <v>37</v>
      </c>
      <c r="BH15" s="44">
        <f t="shared" si="12"/>
        <v>36.1</v>
      </c>
      <c r="BI15" s="44">
        <f t="shared" si="12"/>
        <v>42.1</v>
      </c>
      <c r="BJ15" s="44">
        <f t="shared" si="12"/>
        <v>58.8</v>
      </c>
      <c r="BK15" s="44">
        <f t="shared" si="12"/>
        <v>57.1</v>
      </c>
      <c r="BL15" s="44">
        <f t="shared" si="12"/>
        <v>45.1</v>
      </c>
      <c r="BM15" s="47">
        <f t="shared" si="12"/>
        <v>53.3</v>
      </c>
    </row>
    <row r="16" spans="1:65" ht="15">
      <c r="A16" s="165">
        <v>0.145833333333333</v>
      </c>
      <c r="B16" s="169">
        <v>9.9</v>
      </c>
      <c r="C16" s="169">
        <v>10.4</v>
      </c>
      <c r="D16" s="169">
        <v>10.6</v>
      </c>
      <c r="E16" s="169">
        <v>11.1</v>
      </c>
      <c r="F16" s="169">
        <v>11</v>
      </c>
      <c r="G16" s="169">
        <v>12</v>
      </c>
      <c r="H16" s="169">
        <v>10.7</v>
      </c>
      <c r="I16" s="169">
        <v>9.1</v>
      </c>
      <c r="J16" s="169">
        <v>10.8</v>
      </c>
      <c r="K16" s="169">
        <v>11.2</v>
      </c>
      <c r="L16" s="169">
        <v>12.1</v>
      </c>
      <c r="M16" s="169">
        <v>13.1</v>
      </c>
      <c r="N16" s="169">
        <v>11.5</v>
      </c>
      <c r="O16" s="169">
        <v>12.9</v>
      </c>
      <c r="P16" s="169">
        <v>8.6</v>
      </c>
      <c r="Q16" s="169">
        <v>9.1</v>
      </c>
      <c r="R16" s="169">
        <v>9.1</v>
      </c>
      <c r="S16" s="169">
        <v>9.1</v>
      </c>
      <c r="T16" s="169">
        <v>9.1</v>
      </c>
      <c r="U16" s="169">
        <v>9.6</v>
      </c>
      <c r="V16" s="169">
        <v>11.6</v>
      </c>
      <c r="W16" s="169">
        <v>12.4</v>
      </c>
      <c r="X16" s="169">
        <v>13.5</v>
      </c>
      <c r="Y16" s="169">
        <v>10.6</v>
      </c>
      <c r="Z16" s="169">
        <v>10.1</v>
      </c>
      <c r="AA16" s="169">
        <v>12.6</v>
      </c>
      <c r="AB16" s="169">
        <v>12.2</v>
      </c>
      <c r="AC16" s="169">
        <v>10.6</v>
      </c>
      <c r="AD16" s="169">
        <v>12.9</v>
      </c>
      <c r="AE16" s="169">
        <v>10.1</v>
      </c>
      <c r="AF16" s="197">
        <v>10.3</v>
      </c>
      <c r="AH16" s="165">
        <v>0.583333333333334</v>
      </c>
      <c r="AI16" s="44">
        <f aca="true" t="shared" si="13" ref="AI16:BM16">MAX(B$55:B$58)</f>
        <v>12.2</v>
      </c>
      <c r="AJ16" s="44">
        <f t="shared" si="13"/>
        <v>18.6</v>
      </c>
      <c r="AK16" s="44">
        <f t="shared" si="13"/>
        <v>11.6</v>
      </c>
      <c r="AL16" s="44">
        <f t="shared" si="13"/>
        <v>26.7</v>
      </c>
      <c r="AM16" s="44">
        <f t="shared" si="13"/>
        <v>21.2</v>
      </c>
      <c r="AN16" s="44">
        <f t="shared" si="13"/>
        <v>15.8</v>
      </c>
      <c r="AO16" s="44">
        <f t="shared" si="13"/>
        <v>56.2</v>
      </c>
      <c r="AP16" s="44">
        <f t="shared" si="13"/>
        <v>39.8</v>
      </c>
      <c r="AQ16" s="44">
        <f t="shared" si="13"/>
        <v>60.5</v>
      </c>
      <c r="AR16" s="44">
        <f t="shared" si="13"/>
        <v>57.7</v>
      </c>
      <c r="AS16" s="44">
        <f t="shared" si="13"/>
        <v>34.6</v>
      </c>
      <c r="AT16" s="44">
        <f t="shared" si="13"/>
        <v>35.8</v>
      </c>
      <c r="AU16" s="44">
        <f t="shared" si="13"/>
        <v>29</v>
      </c>
      <c r="AV16" s="44">
        <f t="shared" si="13"/>
        <v>31.7</v>
      </c>
      <c r="AW16" s="44">
        <f t="shared" si="13"/>
        <v>44.6</v>
      </c>
      <c r="AX16" s="44">
        <f t="shared" si="13"/>
        <v>51.8</v>
      </c>
      <c r="AY16" s="44">
        <f t="shared" si="13"/>
        <v>50.4</v>
      </c>
      <c r="AZ16" s="44">
        <f t="shared" si="13"/>
        <v>34.1</v>
      </c>
      <c r="BA16" s="44">
        <f t="shared" si="13"/>
        <v>27.4</v>
      </c>
      <c r="BB16" s="44">
        <f t="shared" si="13"/>
        <v>28.3</v>
      </c>
      <c r="BC16" s="44">
        <f t="shared" si="13"/>
        <v>53.2</v>
      </c>
      <c r="BD16" s="44">
        <f t="shared" si="13"/>
        <v>56.6</v>
      </c>
      <c r="BE16" s="44">
        <f t="shared" si="13"/>
        <v>52.8</v>
      </c>
      <c r="BF16" s="44">
        <f t="shared" si="13"/>
        <v>41.8</v>
      </c>
      <c r="BG16" s="44">
        <f t="shared" si="13"/>
        <v>35.5</v>
      </c>
      <c r="BH16" s="44">
        <f t="shared" si="13"/>
        <v>39.3</v>
      </c>
      <c r="BI16" s="44">
        <f t="shared" si="13"/>
        <v>41.9</v>
      </c>
      <c r="BJ16" s="44">
        <f t="shared" si="13"/>
        <v>60.2</v>
      </c>
      <c r="BK16" s="44">
        <f t="shared" si="13"/>
        <v>47.5</v>
      </c>
      <c r="BL16" s="44">
        <f t="shared" si="13"/>
        <v>43.7</v>
      </c>
      <c r="BM16" s="47">
        <f t="shared" si="13"/>
        <v>47</v>
      </c>
    </row>
    <row r="17" spans="1:65" ht="15">
      <c r="A17" s="165">
        <v>0.15625</v>
      </c>
      <c r="B17" s="169">
        <v>9.9</v>
      </c>
      <c r="C17" s="169">
        <v>9.4</v>
      </c>
      <c r="D17" s="169">
        <v>10.6</v>
      </c>
      <c r="E17" s="169">
        <v>11.6</v>
      </c>
      <c r="F17" s="169">
        <v>12.5</v>
      </c>
      <c r="G17" s="169">
        <v>12.1</v>
      </c>
      <c r="H17" s="169">
        <v>10.7</v>
      </c>
      <c r="I17" s="169">
        <v>9.6</v>
      </c>
      <c r="J17" s="169">
        <v>10.9</v>
      </c>
      <c r="K17" s="169">
        <v>11.4</v>
      </c>
      <c r="L17" s="169">
        <v>13.1</v>
      </c>
      <c r="M17" s="169">
        <v>13.6</v>
      </c>
      <c r="N17" s="169">
        <v>10.5</v>
      </c>
      <c r="O17" s="169">
        <v>11.9</v>
      </c>
      <c r="P17" s="169">
        <v>9.6</v>
      </c>
      <c r="Q17" s="169">
        <v>9.6</v>
      </c>
      <c r="R17" s="169">
        <v>8.6</v>
      </c>
      <c r="S17" s="169">
        <v>9.1</v>
      </c>
      <c r="T17" s="169">
        <v>8.2</v>
      </c>
      <c r="U17" s="169">
        <v>10.1</v>
      </c>
      <c r="V17" s="169">
        <v>11.7</v>
      </c>
      <c r="W17" s="169">
        <v>12.4</v>
      </c>
      <c r="X17" s="169">
        <v>12.7</v>
      </c>
      <c r="Y17" s="169">
        <v>10.6</v>
      </c>
      <c r="Z17" s="169">
        <v>10.1</v>
      </c>
      <c r="AA17" s="169">
        <v>13</v>
      </c>
      <c r="AB17" s="169">
        <v>12.5</v>
      </c>
      <c r="AC17" s="169">
        <v>11.7</v>
      </c>
      <c r="AD17" s="169">
        <v>13.8</v>
      </c>
      <c r="AE17" s="169">
        <v>10.6</v>
      </c>
      <c r="AF17" s="197">
        <v>11.5</v>
      </c>
      <c r="AH17" s="165">
        <v>0.625</v>
      </c>
      <c r="AI17" s="44">
        <f aca="true" t="shared" si="14" ref="AI17:BM17">MAX(B$59:B$62)</f>
        <v>12</v>
      </c>
      <c r="AJ17" s="44">
        <f t="shared" si="14"/>
        <v>18</v>
      </c>
      <c r="AK17" s="44">
        <f t="shared" si="14"/>
        <v>11.5</v>
      </c>
      <c r="AL17" s="44">
        <f t="shared" si="14"/>
        <v>24.7</v>
      </c>
      <c r="AM17" s="44">
        <f t="shared" si="14"/>
        <v>16.4</v>
      </c>
      <c r="AN17" s="44">
        <f t="shared" si="14"/>
        <v>16.2</v>
      </c>
      <c r="AO17" s="44">
        <f t="shared" si="14"/>
        <v>51.8</v>
      </c>
      <c r="AP17" s="44">
        <f t="shared" si="14"/>
        <v>45.6</v>
      </c>
      <c r="AQ17" s="44">
        <f t="shared" si="14"/>
        <v>56.8</v>
      </c>
      <c r="AR17" s="44">
        <f t="shared" si="14"/>
        <v>57.7</v>
      </c>
      <c r="AS17" s="44">
        <f t="shared" si="14"/>
        <v>30.2</v>
      </c>
      <c r="AT17" s="44">
        <f t="shared" si="14"/>
        <v>36.5</v>
      </c>
      <c r="AU17" s="44">
        <f t="shared" si="14"/>
        <v>28.8</v>
      </c>
      <c r="AV17" s="44">
        <f t="shared" si="14"/>
        <v>27.8</v>
      </c>
      <c r="AW17" s="44">
        <f t="shared" si="14"/>
        <v>48.5</v>
      </c>
      <c r="AX17" s="44">
        <f t="shared" si="14"/>
        <v>51.4</v>
      </c>
      <c r="AY17" s="44">
        <f t="shared" si="14"/>
        <v>41.3</v>
      </c>
      <c r="AZ17" s="44">
        <f t="shared" si="14"/>
        <v>38.4</v>
      </c>
      <c r="BA17" s="44">
        <f t="shared" si="14"/>
        <v>24.5</v>
      </c>
      <c r="BB17" s="44">
        <f t="shared" si="14"/>
        <v>26.9</v>
      </c>
      <c r="BC17" s="44">
        <f t="shared" si="14"/>
        <v>53</v>
      </c>
      <c r="BD17" s="44">
        <f t="shared" si="14"/>
        <v>51.2</v>
      </c>
      <c r="BE17" s="44">
        <f t="shared" si="14"/>
        <v>45.6</v>
      </c>
      <c r="BF17" s="44">
        <f t="shared" si="14"/>
        <v>35</v>
      </c>
      <c r="BG17" s="44">
        <f t="shared" si="14"/>
        <v>34.6</v>
      </c>
      <c r="BH17" s="44">
        <f t="shared" si="14"/>
        <v>35.4</v>
      </c>
      <c r="BI17" s="44">
        <f t="shared" si="14"/>
        <v>38.5</v>
      </c>
      <c r="BJ17" s="44">
        <f t="shared" si="14"/>
        <v>57.1</v>
      </c>
      <c r="BK17" s="44">
        <f t="shared" si="14"/>
        <v>43.2</v>
      </c>
      <c r="BL17" s="44">
        <f t="shared" si="14"/>
        <v>39.4</v>
      </c>
      <c r="BM17" s="47">
        <f t="shared" si="14"/>
        <v>42.4</v>
      </c>
    </row>
    <row r="18" spans="1:65" ht="15">
      <c r="A18" s="165">
        <v>0.166666666666667</v>
      </c>
      <c r="B18" s="169">
        <v>9.4</v>
      </c>
      <c r="C18" s="169">
        <v>9.8</v>
      </c>
      <c r="D18" s="169">
        <v>10.6</v>
      </c>
      <c r="E18" s="169">
        <v>11.1</v>
      </c>
      <c r="F18" s="169">
        <v>11.5</v>
      </c>
      <c r="G18" s="169">
        <v>12.1</v>
      </c>
      <c r="H18" s="169">
        <v>11.7</v>
      </c>
      <c r="I18" s="169">
        <v>9.1</v>
      </c>
      <c r="J18" s="169">
        <v>11.4</v>
      </c>
      <c r="K18" s="169">
        <v>11.8</v>
      </c>
      <c r="L18" s="169">
        <v>12.6</v>
      </c>
      <c r="M18" s="169">
        <v>13.6</v>
      </c>
      <c r="N18" s="169">
        <v>10.4</v>
      </c>
      <c r="O18" s="169">
        <v>12</v>
      </c>
      <c r="P18" s="169">
        <v>9.1</v>
      </c>
      <c r="Q18" s="169">
        <v>10.1</v>
      </c>
      <c r="R18" s="169">
        <v>8.6</v>
      </c>
      <c r="S18" s="169">
        <v>9.1</v>
      </c>
      <c r="T18" s="169">
        <v>9.6</v>
      </c>
      <c r="U18" s="169">
        <v>9.6</v>
      </c>
      <c r="V18" s="169">
        <v>12.1</v>
      </c>
      <c r="W18" s="169">
        <v>11.9</v>
      </c>
      <c r="X18" s="169">
        <v>12.7</v>
      </c>
      <c r="Y18" s="169">
        <v>10.6</v>
      </c>
      <c r="Z18" s="169">
        <v>9.1</v>
      </c>
      <c r="AA18" s="169">
        <v>12.6</v>
      </c>
      <c r="AB18" s="169">
        <v>11.6</v>
      </c>
      <c r="AC18" s="169">
        <v>11.2</v>
      </c>
      <c r="AD18" s="169">
        <v>13.9</v>
      </c>
      <c r="AE18" s="169">
        <v>10.6</v>
      </c>
      <c r="AF18" s="197">
        <v>11.4</v>
      </c>
      <c r="AH18" s="165">
        <v>0.666666666666667</v>
      </c>
      <c r="AI18" s="44">
        <f aca="true" t="shared" si="15" ref="AI18:BM18">MAX(B$63:B$66)</f>
        <v>11.8</v>
      </c>
      <c r="AJ18" s="44">
        <f t="shared" si="15"/>
        <v>16.7</v>
      </c>
      <c r="AK18" s="44">
        <f t="shared" si="15"/>
        <v>11.1</v>
      </c>
      <c r="AL18" s="44">
        <f t="shared" si="15"/>
        <v>20.4</v>
      </c>
      <c r="AM18" s="44">
        <f t="shared" si="15"/>
        <v>16.7</v>
      </c>
      <c r="AN18" s="44">
        <f t="shared" si="15"/>
        <v>16.3</v>
      </c>
      <c r="AO18" s="44">
        <f t="shared" si="15"/>
        <v>51.4</v>
      </c>
      <c r="AP18" s="44">
        <f t="shared" si="15"/>
        <v>42.2</v>
      </c>
      <c r="AQ18" s="44">
        <f t="shared" si="15"/>
        <v>52.8</v>
      </c>
      <c r="AR18" s="44">
        <f t="shared" si="15"/>
        <v>48.5</v>
      </c>
      <c r="AS18" s="44">
        <f t="shared" si="15"/>
        <v>22.6</v>
      </c>
      <c r="AT18" s="44">
        <f t="shared" si="15"/>
        <v>36.4</v>
      </c>
      <c r="AU18" s="44">
        <f t="shared" si="15"/>
        <v>26</v>
      </c>
      <c r="AV18" s="44">
        <f t="shared" si="15"/>
        <v>24.5</v>
      </c>
      <c r="AW18" s="44">
        <f t="shared" si="15"/>
        <v>49</v>
      </c>
      <c r="AX18" s="44">
        <f t="shared" si="15"/>
        <v>51.8</v>
      </c>
      <c r="AY18" s="44">
        <f t="shared" si="15"/>
        <v>37.4</v>
      </c>
      <c r="AZ18" s="44">
        <f t="shared" si="15"/>
        <v>41.3</v>
      </c>
      <c r="BA18" s="44">
        <f t="shared" si="15"/>
        <v>25</v>
      </c>
      <c r="BB18" s="44">
        <f t="shared" si="15"/>
        <v>24</v>
      </c>
      <c r="BC18" s="44">
        <f t="shared" si="15"/>
        <v>42.8</v>
      </c>
      <c r="BD18" s="44">
        <f t="shared" si="15"/>
        <v>46</v>
      </c>
      <c r="BE18" s="44">
        <f t="shared" si="15"/>
        <v>43.2</v>
      </c>
      <c r="BF18" s="44">
        <f t="shared" si="15"/>
        <v>35</v>
      </c>
      <c r="BG18" s="44">
        <f t="shared" si="15"/>
        <v>36.5</v>
      </c>
      <c r="BH18" s="44">
        <f t="shared" si="15"/>
        <v>34.8</v>
      </c>
      <c r="BI18" s="44">
        <f t="shared" si="15"/>
        <v>34.9</v>
      </c>
      <c r="BJ18" s="44">
        <f t="shared" si="15"/>
        <v>56</v>
      </c>
      <c r="BK18" s="44">
        <f t="shared" si="15"/>
        <v>41.8</v>
      </c>
      <c r="BL18" s="44">
        <f t="shared" si="15"/>
        <v>37.9</v>
      </c>
      <c r="BM18" s="47">
        <f t="shared" si="15"/>
        <v>34.6</v>
      </c>
    </row>
    <row r="19" spans="1:65" ht="15">
      <c r="A19" s="165">
        <v>0.177083333333333</v>
      </c>
      <c r="B19" s="169">
        <v>9.8</v>
      </c>
      <c r="C19" s="169">
        <v>9.9</v>
      </c>
      <c r="D19" s="169">
        <v>10.6</v>
      </c>
      <c r="E19" s="169">
        <v>11.6</v>
      </c>
      <c r="F19" s="169">
        <v>11.5</v>
      </c>
      <c r="G19" s="169">
        <v>12</v>
      </c>
      <c r="H19" s="169">
        <v>10.7</v>
      </c>
      <c r="I19" s="169">
        <v>10.1</v>
      </c>
      <c r="J19" s="169">
        <v>10.8</v>
      </c>
      <c r="K19" s="169">
        <v>11.3</v>
      </c>
      <c r="L19" s="169">
        <v>12</v>
      </c>
      <c r="M19" s="169">
        <v>13.5</v>
      </c>
      <c r="N19" s="169">
        <v>10.5</v>
      </c>
      <c r="O19" s="169">
        <v>11.9</v>
      </c>
      <c r="P19" s="169">
        <v>9.1</v>
      </c>
      <c r="Q19" s="169">
        <v>9.6</v>
      </c>
      <c r="R19" s="169">
        <v>8.2</v>
      </c>
      <c r="S19" s="169">
        <v>8.2</v>
      </c>
      <c r="T19" s="169">
        <v>8.6</v>
      </c>
      <c r="U19" s="169">
        <v>9.1</v>
      </c>
      <c r="V19" s="169">
        <v>11.5</v>
      </c>
      <c r="W19" s="169">
        <v>12</v>
      </c>
      <c r="X19" s="169">
        <v>14.1</v>
      </c>
      <c r="Y19" s="169">
        <v>10.1</v>
      </c>
      <c r="Z19" s="169">
        <v>10.1</v>
      </c>
      <c r="AA19" s="169">
        <v>12.6</v>
      </c>
      <c r="AB19" s="169">
        <v>12.6</v>
      </c>
      <c r="AC19" s="169">
        <v>11.6</v>
      </c>
      <c r="AD19" s="169">
        <v>13.5</v>
      </c>
      <c r="AE19" s="169">
        <v>10.1</v>
      </c>
      <c r="AF19" s="197">
        <v>12.2</v>
      </c>
      <c r="AH19" s="165">
        <v>0.708333333333334</v>
      </c>
      <c r="AI19" s="44">
        <f aca="true" t="shared" si="16" ref="AI19:BM19">MAX(B$67:B$70)</f>
        <v>11.8</v>
      </c>
      <c r="AJ19" s="44">
        <f t="shared" si="16"/>
        <v>15.6</v>
      </c>
      <c r="AK19" s="44">
        <f t="shared" si="16"/>
        <v>12.5</v>
      </c>
      <c r="AL19" s="44">
        <f t="shared" si="16"/>
        <v>17.7</v>
      </c>
      <c r="AM19" s="44">
        <f t="shared" si="16"/>
        <v>17</v>
      </c>
      <c r="AN19" s="44">
        <f t="shared" si="16"/>
        <v>14.9</v>
      </c>
      <c r="AO19" s="44">
        <f t="shared" si="16"/>
        <v>48</v>
      </c>
      <c r="AP19" s="44">
        <f t="shared" si="16"/>
        <v>40.3</v>
      </c>
      <c r="AQ19" s="44">
        <f t="shared" si="16"/>
        <v>42.9</v>
      </c>
      <c r="AR19" s="44">
        <f t="shared" si="16"/>
        <v>35</v>
      </c>
      <c r="AS19" s="44">
        <f t="shared" si="16"/>
        <v>17.3</v>
      </c>
      <c r="AT19" s="44">
        <f t="shared" si="16"/>
        <v>34.2</v>
      </c>
      <c r="AU19" s="44">
        <f t="shared" si="16"/>
        <v>18.1</v>
      </c>
      <c r="AV19" s="44">
        <f t="shared" si="16"/>
        <v>18.7</v>
      </c>
      <c r="AW19" s="44">
        <f t="shared" si="16"/>
        <v>34.6</v>
      </c>
      <c r="AX19" s="44">
        <f t="shared" si="16"/>
        <v>40.3</v>
      </c>
      <c r="AY19" s="44">
        <f t="shared" si="16"/>
        <v>30.2</v>
      </c>
      <c r="AZ19" s="44">
        <f t="shared" si="16"/>
        <v>33.6</v>
      </c>
      <c r="BA19" s="44">
        <f t="shared" si="16"/>
        <v>24.5</v>
      </c>
      <c r="BB19" s="44">
        <f t="shared" si="16"/>
        <v>24</v>
      </c>
      <c r="BC19" s="44">
        <f t="shared" si="16"/>
        <v>34.2</v>
      </c>
      <c r="BD19" s="44">
        <f t="shared" si="16"/>
        <v>38.9</v>
      </c>
      <c r="BE19" s="44">
        <f t="shared" si="16"/>
        <v>34.1</v>
      </c>
      <c r="BF19" s="44">
        <f t="shared" si="16"/>
        <v>34.6</v>
      </c>
      <c r="BG19" s="44">
        <f t="shared" si="16"/>
        <v>35.5</v>
      </c>
      <c r="BH19" s="44">
        <f t="shared" si="16"/>
        <v>33.5</v>
      </c>
      <c r="BI19" s="44">
        <f t="shared" si="16"/>
        <v>30.9</v>
      </c>
      <c r="BJ19" s="44">
        <f t="shared" si="16"/>
        <v>37.5</v>
      </c>
      <c r="BK19" s="44">
        <f t="shared" si="16"/>
        <v>33.6</v>
      </c>
      <c r="BL19" s="44">
        <f t="shared" si="16"/>
        <v>31.7</v>
      </c>
      <c r="BM19" s="47">
        <f t="shared" si="16"/>
        <v>29.2</v>
      </c>
    </row>
    <row r="20" spans="1:65" ht="15">
      <c r="A20" s="165">
        <v>0.1875</v>
      </c>
      <c r="B20" s="169">
        <v>9.8</v>
      </c>
      <c r="C20" s="169">
        <v>9.9</v>
      </c>
      <c r="D20" s="169">
        <v>10.6</v>
      </c>
      <c r="E20" s="169">
        <v>11.5</v>
      </c>
      <c r="F20" s="169">
        <v>11.4</v>
      </c>
      <c r="G20" s="169">
        <v>12</v>
      </c>
      <c r="H20" s="169">
        <v>11.7</v>
      </c>
      <c r="I20" s="169">
        <v>9.6</v>
      </c>
      <c r="J20" s="169">
        <v>10.8</v>
      </c>
      <c r="K20" s="169">
        <v>11.3</v>
      </c>
      <c r="L20" s="169">
        <v>12.4</v>
      </c>
      <c r="M20" s="169">
        <v>13.6</v>
      </c>
      <c r="N20" s="169">
        <v>11.5</v>
      </c>
      <c r="O20" s="169">
        <v>12.5</v>
      </c>
      <c r="P20" s="169">
        <v>10.1</v>
      </c>
      <c r="Q20" s="169">
        <v>10.1</v>
      </c>
      <c r="R20" s="169">
        <v>8.6</v>
      </c>
      <c r="S20" s="169">
        <v>9.6</v>
      </c>
      <c r="T20" s="169">
        <v>8.6</v>
      </c>
      <c r="U20" s="169">
        <v>10.1</v>
      </c>
      <c r="V20" s="169">
        <v>11</v>
      </c>
      <c r="W20" s="169">
        <v>13.4</v>
      </c>
      <c r="X20" s="169">
        <v>13.1</v>
      </c>
      <c r="Y20" s="169">
        <v>11</v>
      </c>
      <c r="Z20" s="169">
        <v>9.6</v>
      </c>
      <c r="AA20" s="169">
        <v>12.5</v>
      </c>
      <c r="AB20" s="169">
        <v>12</v>
      </c>
      <c r="AC20" s="169">
        <v>12</v>
      </c>
      <c r="AD20" s="169">
        <v>13.4</v>
      </c>
      <c r="AE20" s="169">
        <v>10.6</v>
      </c>
      <c r="AF20" s="197">
        <v>11.2</v>
      </c>
      <c r="AH20" s="165">
        <v>0.75</v>
      </c>
      <c r="AI20" s="44">
        <f aca="true" t="shared" si="17" ref="AI20:BM20">MAX(B$71:B$74)</f>
        <v>11.3</v>
      </c>
      <c r="AJ20" s="44">
        <f t="shared" si="17"/>
        <v>16.3</v>
      </c>
      <c r="AK20" s="44">
        <f t="shared" si="17"/>
        <v>11.6</v>
      </c>
      <c r="AL20" s="44">
        <f t="shared" si="17"/>
        <v>16.6</v>
      </c>
      <c r="AM20" s="44">
        <f t="shared" si="17"/>
        <v>18.6</v>
      </c>
      <c r="AN20" s="44">
        <f t="shared" si="17"/>
        <v>14.2</v>
      </c>
      <c r="AO20" s="44">
        <f t="shared" si="17"/>
        <v>41.8</v>
      </c>
      <c r="AP20" s="44">
        <f t="shared" si="17"/>
        <v>38.4</v>
      </c>
      <c r="AQ20" s="44">
        <f t="shared" si="17"/>
        <v>31.5</v>
      </c>
      <c r="AR20" s="44">
        <f t="shared" si="17"/>
        <v>32.2</v>
      </c>
      <c r="AS20" s="44">
        <f t="shared" si="17"/>
        <v>20.2</v>
      </c>
      <c r="AT20" s="44">
        <f t="shared" si="17"/>
        <v>27.2</v>
      </c>
      <c r="AU20" s="44">
        <f t="shared" si="17"/>
        <v>16.7</v>
      </c>
      <c r="AV20" s="44">
        <f t="shared" si="17"/>
        <v>18.2</v>
      </c>
      <c r="AW20" s="44">
        <f t="shared" si="17"/>
        <v>33.1</v>
      </c>
      <c r="AX20" s="44">
        <f t="shared" si="17"/>
        <v>28.8</v>
      </c>
      <c r="AY20" s="44">
        <f t="shared" si="17"/>
        <v>25</v>
      </c>
      <c r="AZ20" s="44">
        <f t="shared" si="17"/>
        <v>21.1</v>
      </c>
      <c r="BA20" s="44">
        <f t="shared" si="17"/>
        <v>20.6</v>
      </c>
      <c r="BB20" s="44">
        <f t="shared" si="17"/>
        <v>14.9</v>
      </c>
      <c r="BC20" s="44">
        <f t="shared" si="17"/>
        <v>33.4</v>
      </c>
      <c r="BD20" s="44">
        <f t="shared" si="17"/>
        <v>41.2</v>
      </c>
      <c r="BE20" s="44">
        <f t="shared" si="17"/>
        <v>28.3</v>
      </c>
      <c r="BF20" s="44">
        <f t="shared" si="17"/>
        <v>26.9</v>
      </c>
      <c r="BG20" s="44">
        <f t="shared" si="17"/>
        <v>32.2</v>
      </c>
      <c r="BH20" s="44">
        <f t="shared" si="17"/>
        <v>30.6</v>
      </c>
      <c r="BI20" s="44">
        <f t="shared" si="17"/>
        <v>20.6</v>
      </c>
      <c r="BJ20" s="44">
        <f t="shared" si="17"/>
        <v>23.9</v>
      </c>
      <c r="BK20" s="44">
        <f t="shared" si="17"/>
        <v>36.5</v>
      </c>
      <c r="BL20" s="44">
        <f t="shared" si="17"/>
        <v>26.4</v>
      </c>
      <c r="BM20" s="47">
        <f t="shared" si="17"/>
        <v>24.1</v>
      </c>
    </row>
    <row r="21" spans="1:65" ht="15">
      <c r="A21" s="165">
        <v>0.197916666666667</v>
      </c>
      <c r="B21" s="169">
        <v>9.8</v>
      </c>
      <c r="C21" s="169">
        <v>10.8</v>
      </c>
      <c r="D21" s="169">
        <v>10.6</v>
      </c>
      <c r="E21" s="169">
        <v>11.1</v>
      </c>
      <c r="F21" s="169">
        <v>11</v>
      </c>
      <c r="G21" s="169">
        <v>12</v>
      </c>
      <c r="H21" s="169">
        <v>11.6</v>
      </c>
      <c r="I21" s="169">
        <v>9.6</v>
      </c>
      <c r="J21" s="169">
        <v>11.8</v>
      </c>
      <c r="K21" s="169">
        <v>12.6</v>
      </c>
      <c r="L21" s="169">
        <v>12.4</v>
      </c>
      <c r="M21" s="169">
        <v>13.5</v>
      </c>
      <c r="N21" s="169">
        <v>11.1</v>
      </c>
      <c r="O21" s="169">
        <v>12.5</v>
      </c>
      <c r="P21" s="169">
        <v>10.6</v>
      </c>
      <c r="Q21" s="169">
        <v>10.1</v>
      </c>
      <c r="R21" s="169">
        <v>9.6</v>
      </c>
      <c r="S21" s="169">
        <v>8.6</v>
      </c>
      <c r="T21" s="169">
        <v>8.6</v>
      </c>
      <c r="U21" s="169">
        <v>9.1</v>
      </c>
      <c r="V21" s="169">
        <v>13.4</v>
      </c>
      <c r="W21" s="169">
        <v>12</v>
      </c>
      <c r="X21" s="169">
        <v>13.7</v>
      </c>
      <c r="Y21" s="169">
        <v>10.6</v>
      </c>
      <c r="Z21" s="169">
        <v>9.1</v>
      </c>
      <c r="AA21" s="169">
        <v>12.5</v>
      </c>
      <c r="AB21" s="169">
        <v>12</v>
      </c>
      <c r="AC21" s="169">
        <v>11.1</v>
      </c>
      <c r="AD21" s="169">
        <v>13.5</v>
      </c>
      <c r="AE21" s="169">
        <v>11</v>
      </c>
      <c r="AF21" s="197">
        <v>12.3</v>
      </c>
      <c r="AH21" s="165">
        <v>0.791666666666667</v>
      </c>
      <c r="AI21" s="44">
        <f aca="true" t="shared" si="18" ref="AI21:BM21">MAX(B$75:B$78)</f>
        <v>11.7</v>
      </c>
      <c r="AJ21" s="44">
        <f t="shared" si="18"/>
        <v>15.8</v>
      </c>
      <c r="AK21" s="44">
        <f t="shared" si="18"/>
        <v>11.2</v>
      </c>
      <c r="AL21" s="44">
        <f t="shared" si="18"/>
        <v>16</v>
      </c>
      <c r="AM21" s="44">
        <f t="shared" si="18"/>
        <v>15.4</v>
      </c>
      <c r="AN21" s="44">
        <f t="shared" si="18"/>
        <v>13.6</v>
      </c>
      <c r="AO21" s="44">
        <f t="shared" si="18"/>
        <v>32.2</v>
      </c>
      <c r="AP21" s="44">
        <f t="shared" si="18"/>
        <v>25.4</v>
      </c>
      <c r="AQ21" s="44">
        <f t="shared" si="18"/>
        <v>23.7</v>
      </c>
      <c r="AR21" s="44">
        <f t="shared" si="18"/>
        <v>24.3</v>
      </c>
      <c r="AS21" s="44">
        <f t="shared" si="18"/>
        <v>18.2</v>
      </c>
      <c r="AT21" s="44">
        <f t="shared" si="18"/>
        <v>22.8</v>
      </c>
      <c r="AU21" s="44">
        <f t="shared" si="18"/>
        <v>15.8</v>
      </c>
      <c r="AV21" s="44">
        <f t="shared" si="18"/>
        <v>14.4</v>
      </c>
      <c r="AW21" s="44">
        <f t="shared" si="18"/>
        <v>18.2</v>
      </c>
      <c r="AX21" s="44">
        <f t="shared" si="18"/>
        <v>25</v>
      </c>
      <c r="AY21" s="44">
        <f t="shared" si="18"/>
        <v>18.2</v>
      </c>
      <c r="AZ21" s="44">
        <f t="shared" si="18"/>
        <v>21.1</v>
      </c>
      <c r="BA21" s="44">
        <f t="shared" si="18"/>
        <v>19.7</v>
      </c>
      <c r="BB21" s="44">
        <f t="shared" si="18"/>
        <v>13.9</v>
      </c>
      <c r="BC21" s="44">
        <f t="shared" si="18"/>
        <v>28.9</v>
      </c>
      <c r="BD21" s="44">
        <f t="shared" si="18"/>
        <v>29.8</v>
      </c>
      <c r="BE21" s="44">
        <f t="shared" si="18"/>
        <v>20.2</v>
      </c>
      <c r="BF21" s="44">
        <f t="shared" si="18"/>
        <v>23.5</v>
      </c>
      <c r="BG21" s="44">
        <f t="shared" si="18"/>
        <v>20.2</v>
      </c>
      <c r="BH21" s="44">
        <f t="shared" si="18"/>
        <v>28.1</v>
      </c>
      <c r="BI21" s="44">
        <f t="shared" si="18"/>
        <v>15.8</v>
      </c>
      <c r="BJ21" s="44">
        <f t="shared" si="18"/>
        <v>21.4</v>
      </c>
      <c r="BK21" s="44">
        <f t="shared" si="18"/>
        <v>25.4</v>
      </c>
      <c r="BL21" s="44">
        <f t="shared" si="18"/>
        <v>19.7</v>
      </c>
      <c r="BM21" s="47">
        <f t="shared" si="18"/>
        <v>19.8</v>
      </c>
    </row>
    <row r="22" spans="1:65" ht="15">
      <c r="A22" s="165">
        <v>0.208333333333333</v>
      </c>
      <c r="B22" s="169">
        <v>9.3</v>
      </c>
      <c r="C22" s="169">
        <v>10.3</v>
      </c>
      <c r="D22" s="169">
        <v>10.6</v>
      </c>
      <c r="E22" s="169">
        <v>11.6</v>
      </c>
      <c r="F22" s="169">
        <v>11.4</v>
      </c>
      <c r="G22" s="169">
        <v>12</v>
      </c>
      <c r="H22" s="169">
        <v>13</v>
      </c>
      <c r="I22" s="169">
        <v>11</v>
      </c>
      <c r="J22" s="169">
        <v>12.3</v>
      </c>
      <c r="K22" s="169">
        <v>12.2</v>
      </c>
      <c r="L22" s="169">
        <v>13.4</v>
      </c>
      <c r="M22" s="169">
        <v>13.6</v>
      </c>
      <c r="N22" s="169">
        <v>10.6</v>
      </c>
      <c r="O22" s="169">
        <v>12.3</v>
      </c>
      <c r="P22" s="169">
        <v>11</v>
      </c>
      <c r="Q22" s="169">
        <v>11</v>
      </c>
      <c r="R22" s="169">
        <v>10.6</v>
      </c>
      <c r="S22" s="169">
        <v>9.1</v>
      </c>
      <c r="T22" s="169">
        <v>9.1</v>
      </c>
      <c r="U22" s="169">
        <v>9.6</v>
      </c>
      <c r="V22" s="169">
        <v>11.9</v>
      </c>
      <c r="W22" s="169">
        <v>13.9</v>
      </c>
      <c r="X22" s="169">
        <v>14</v>
      </c>
      <c r="Y22" s="169">
        <v>11</v>
      </c>
      <c r="Z22" s="169">
        <v>10.6</v>
      </c>
      <c r="AA22" s="169">
        <v>12</v>
      </c>
      <c r="AB22" s="169">
        <v>12</v>
      </c>
      <c r="AC22" s="169">
        <v>12.2</v>
      </c>
      <c r="AD22" s="169">
        <v>13.4</v>
      </c>
      <c r="AE22" s="169">
        <v>11</v>
      </c>
      <c r="AF22" s="197">
        <v>12.8</v>
      </c>
      <c r="AH22" s="165">
        <v>0.833333333333334</v>
      </c>
      <c r="AI22" s="44">
        <f aca="true" t="shared" si="19" ref="AI22:BM22">MAX(B$79:B$82)</f>
        <v>11.8</v>
      </c>
      <c r="AJ22" s="44">
        <f t="shared" si="19"/>
        <v>14.6</v>
      </c>
      <c r="AK22" s="44">
        <f t="shared" si="19"/>
        <v>11.2</v>
      </c>
      <c r="AL22" s="44">
        <f t="shared" si="19"/>
        <v>13.8</v>
      </c>
      <c r="AM22" s="44">
        <f t="shared" si="19"/>
        <v>14.4</v>
      </c>
      <c r="AN22" s="44">
        <f t="shared" si="19"/>
        <v>13.9</v>
      </c>
      <c r="AO22" s="44">
        <f t="shared" si="19"/>
        <v>19.7</v>
      </c>
      <c r="AP22" s="44">
        <f t="shared" si="19"/>
        <v>22.1</v>
      </c>
      <c r="AQ22" s="44">
        <f t="shared" si="19"/>
        <v>24.8</v>
      </c>
      <c r="AR22" s="44">
        <f t="shared" si="19"/>
        <v>24.8</v>
      </c>
      <c r="AS22" s="44">
        <f t="shared" si="19"/>
        <v>16.8</v>
      </c>
      <c r="AT22" s="44">
        <f t="shared" si="19"/>
        <v>18.6</v>
      </c>
      <c r="AU22" s="44">
        <f t="shared" si="19"/>
        <v>15.2</v>
      </c>
      <c r="AV22" s="44">
        <f t="shared" si="19"/>
        <v>13</v>
      </c>
      <c r="AW22" s="44">
        <f t="shared" si="19"/>
        <v>14.9</v>
      </c>
      <c r="AX22" s="44">
        <f t="shared" si="19"/>
        <v>24.5</v>
      </c>
      <c r="AY22" s="44">
        <f t="shared" si="19"/>
        <v>15.4</v>
      </c>
      <c r="AZ22" s="44">
        <f t="shared" si="19"/>
        <v>14.4</v>
      </c>
      <c r="BA22" s="44">
        <f t="shared" si="19"/>
        <v>15.4</v>
      </c>
      <c r="BB22" s="44">
        <f t="shared" si="19"/>
        <v>14.9</v>
      </c>
      <c r="BC22" s="44">
        <f t="shared" si="19"/>
        <v>23.2</v>
      </c>
      <c r="BD22" s="44">
        <f t="shared" si="19"/>
        <v>29.5</v>
      </c>
      <c r="BE22" s="44">
        <f t="shared" si="19"/>
        <v>21.6</v>
      </c>
      <c r="BF22" s="44">
        <f t="shared" si="19"/>
        <v>22.1</v>
      </c>
      <c r="BG22" s="44">
        <f t="shared" si="19"/>
        <v>24.5</v>
      </c>
      <c r="BH22" s="44">
        <f t="shared" si="19"/>
        <v>22.7</v>
      </c>
      <c r="BI22" s="44">
        <f t="shared" si="19"/>
        <v>17.8</v>
      </c>
      <c r="BJ22" s="44">
        <f t="shared" si="19"/>
        <v>18.5</v>
      </c>
      <c r="BK22" s="44">
        <f t="shared" si="19"/>
        <v>20.6</v>
      </c>
      <c r="BL22" s="44">
        <f t="shared" si="19"/>
        <v>18.2</v>
      </c>
      <c r="BM22" s="47">
        <f t="shared" si="19"/>
        <v>20.8</v>
      </c>
    </row>
    <row r="23" spans="1:65" ht="15">
      <c r="A23" s="165">
        <v>0.21875</v>
      </c>
      <c r="B23" s="169">
        <v>10.2</v>
      </c>
      <c r="C23" s="169">
        <v>11.2</v>
      </c>
      <c r="D23" s="169">
        <v>10.6</v>
      </c>
      <c r="E23" s="169">
        <v>13</v>
      </c>
      <c r="F23" s="169">
        <v>10.8</v>
      </c>
      <c r="G23" s="169">
        <v>12.4</v>
      </c>
      <c r="H23" s="169">
        <v>11.9</v>
      </c>
      <c r="I23" s="169">
        <v>10.6</v>
      </c>
      <c r="J23" s="169">
        <v>14.1</v>
      </c>
      <c r="K23" s="169">
        <v>12</v>
      </c>
      <c r="L23" s="169">
        <v>13.9</v>
      </c>
      <c r="M23" s="169">
        <v>13.1</v>
      </c>
      <c r="N23" s="169">
        <v>11.4</v>
      </c>
      <c r="O23" s="169">
        <v>14.3</v>
      </c>
      <c r="P23" s="169">
        <v>11</v>
      </c>
      <c r="Q23" s="169">
        <v>11</v>
      </c>
      <c r="R23" s="169">
        <v>11.5</v>
      </c>
      <c r="S23" s="169">
        <v>10.1</v>
      </c>
      <c r="T23" s="169">
        <v>8.6</v>
      </c>
      <c r="U23" s="169">
        <v>9.6</v>
      </c>
      <c r="V23" s="169">
        <v>13</v>
      </c>
      <c r="W23" s="169">
        <v>13.7</v>
      </c>
      <c r="X23" s="169">
        <v>13</v>
      </c>
      <c r="Y23" s="169">
        <v>11.5</v>
      </c>
      <c r="Z23" s="169">
        <v>10.6</v>
      </c>
      <c r="AA23" s="169">
        <v>13</v>
      </c>
      <c r="AB23" s="169">
        <v>12</v>
      </c>
      <c r="AC23" s="169">
        <v>14</v>
      </c>
      <c r="AD23" s="169">
        <v>17.2</v>
      </c>
      <c r="AE23" s="169">
        <v>12</v>
      </c>
      <c r="AF23" s="197">
        <v>12.6</v>
      </c>
      <c r="AH23" s="165">
        <v>0.875</v>
      </c>
      <c r="AI23" s="44">
        <f aca="true" t="shared" si="20" ref="AI23:BM23">MAX(B$83:B$86)</f>
        <v>12.3</v>
      </c>
      <c r="AJ23" s="44">
        <f t="shared" si="20"/>
        <v>14.4</v>
      </c>
      <c r="AK23" s="44">
        <f t="shared" si="20"/>
        <v>12.4</v>
      </c>
      <c r="AL23" s="44">
        <f t="shared" si="20"/>
        <v>13</v>
      </c>
      <c r="AM23" s="44">
        <f t="shared" si="20"/>
        <v>13.9</v>
      </c>
      <c r="AN23" s="44">
        <f t="shared" si="20"/>
        <v>14</v>
      </c>
      <c r="AO23" s="44">
        <f t="shared" si="20"/>
        <v>15.4</v>
      </c>
      <c r="AP23" s="44">
        <f t="shared" si="20"/>
        <v>15.4</v>
      </c>
      <c r="AQ23" s="44">
        <f t="shared" si="20"/>
        <v>20</v>
      </c>
      <c r="AR23" s="44">
        <f t="shared" si="20"/>
        <v>19.4</v>
      </c>
      <c r="AS23" s="44">
        <f t="shared" si="20"/>
        <v>15.8</v>
      </c>
      <c r="AT23" s="44">
        <f t="shared" si="20"/>
        <v>17.6</v>
      </c>
      <c r="AU23" s="44">
        <f t="shared" si="20"/>
        <v>16.6</v>
      </c>
      <c r="AV23" s="44">
        <f t="shared" si="20"/>
        <v>12.5</v>
      </c>
      <c r="AW23" s="44">
        <f t="shared" si="20"/>
        <v>13.4</v>
      </c>
      <c r="AX23" s="44">
        <f t="shared" si="20"/>
        <v>15.4</v>
      </c>
      <c r="AY23" s="44">
        <f t="shared" si="20"/>
        <v>13.9</v>
      </c>
      <c r="AZ23" s="44">
        <f t="shared" si="20"/>
        <v>14.4</v>
      </c>
      <c r="BA23" s="44">
        <f t="shared" si="20"/>
        <v>15.8</v>
      </c>
      <c r="BB23" s="44">
        <f t="shared" si="20"/>
        <v>13.9</v>
      </c>
      <c r="BC23" s="44">
        <f t="shared" si="20"/>
        <v>20.2</v>
      </c>
      <c r="BD23" s="44">
        <f t="shared" si="20"/>
        <v>21.6</v>
      </c>
      <c r="BE23" s="44">
        <f t="shared" si="20"/>
        <v>20.6</v>
      </c>
      <c r="BF23" s="44">
        <f t="shared" si="20"/>
        <v>14.4</v>
      </c>
      <c r="BG23" s="44">
        <f t="shared" si="20"/>
        <v>21.6</v>
      </c>
      <c r="BH23" s="44">
        <f t="shared" si="20"/>
        <v>21.8</v>
      </c>
      <c r="BI23" s="44">
        <f t="shared" si="20"/>
        <v>15.4</v>
      </c>
      <c r="BJ23" s="44">
        <f t="shared" si="20"/>
        <v>17.2</v>
      </c>
      <c r="BK23" s="44">
        <f t="shared" si="20"/>
        <v>15.8</v>
      </c>
      <c r="BL23" s="44">
        <f t="shared" si="20"/>
        <v>16.8</v>
      </c>
      <c r="BM23" s="47">
        <f t="shared" si="20"/>
        <v>16.5</v>
      </c>
    </row>
    <row r="24" spans="1:65" ht="15">
      <c r="A24" s="165">
        <v>0.229166666666667</v>
      </c>
      <c r="B24" s="169">
        <v>9.8</v>
      </c>
      <c r="C24" s="169">
        <v>12.8</v>
      </c>
      <c r="D24" s="169">
        <v>11.1</v>
      </c>
      <c r="E24" s="169">
        <v>14.2</v>
      </c>
      <c r="F24" s="169">
        <v>11.4</v>
      </c>
      <c r="G24" s="169">
        <v>12</v>
      </c>
      <c r="H24" s="169">
        <v>15.3</v>
      </c>
      <c r="I24" s="169">
        <v>17.3</v>
      </c>
      <c r="J24" s="169">
        <v>15.3</v>
      </c>
      <c r="K24" s="169">
        <v>13</v>
      </c>
      <c r="L24" s="169">
        <v>15.2</v>
      </c>
      <c r="M24" s="169">
        <v>14</v>
      </c>
      <c r="N24" s="169">
        <v>10.6</v>
      </c>
      <c r="O24" s="169">
        <v>14.6</v>
      </c>
      <c r="P24" s="169">
        <v>10.1</v>
      </c>
      <c r="Q24" s="169">
        <v>13.9</v>
      </c>
      <c r="R24" s="169">
        <v>13.4</v>
      </c>
      <c r="S24" s="169">
        <v>12</v>
      </c>
      <c r="T24" s="169">
        <v>9.6</v>
      </c>
      <c r="U24" s="169">
        <v>10.1</v>
      </c>
      <c r="V24" s="169">
        <v>13.7</v>
      </c>
      <c r="W24" s="169">
        <v>14.4</v>
      </c>
      <c r="X24" s="169">
        <v>15.5</v>
      </c>
      <c r="Y24" s="169">
        <v>14.4</v>
      </c>
      <c r="Z24" s="169">
        <v>14.9</v>
      </c>
      <c r="AA24" s="169">
        <v>12</v>
      </c>
      <c r="AB24" s="169">
        <v>12</v>
      </c>
      <c r="AC24" s="169">
        <v>19.7</v>
      </c>
      <c r="AD24" s="169">
        <v>17.3</v>
      </c>
      <c r="AE24" s="169">
        <v>15.4</v>
      </c>
      <c r="AF24" s="197">
        <v>13.9</v>
      </c>
      <c r="AH24" s="165">
        <v>0.916666666666667</v>
      </c>
      <c r="AI24" s="44">
        <f aca="true" t="shared" si="21" ref="AI24:BM24">MAX(B$87:B$90)</f>
        <v>11.2</v>
      </c>
      <c r="AJ24" s="44">
        <f t="shared" si="21"/>
        <v>14</v>
      </c>
      <c r="AK24" s="44">
        <f t="shared" si="21"/>
        <v>11.6</v>
      </c>
      <c r="AL24" s="44">
        <f t="shared" si="21"/>
        <v>12.9</v>
      </c>
      <c r="AM24" s="44">
        <f t="shared" si="21"/>
        <v>12.8</v>
      </c>
      <c r="AN24" s="44">
        <f t="shared" si="21"/>
        <v>14.6</v>
      </c>
      <c r="AO24" s="44">
        <f t="shared" si="21"/>
        <v>11.5</v>
      </c>
      <c r="AP24" s="44">
        <f t="shared" si="21"/>
        <v>12.5</v>
      </c>
      <c r="AQ24" s="44">
        <f t="shared" si="21"/>
        <v>16</v>
      </c>
      <c r="AR24" s="44">
        <f t="shared" si="21"/>
        <v>16.4</v>
      </c>
      <c r="AS24" s="44">
        <f t="shared" si="21"/>
        <v>13</v>
      </c>
      <c r="AT24" s="44">
        <f t="shared" si="21"/>
        <v>16</v>
      </c>
      <c r="AU24" s="44">
        <f t="shared" si="21"/>
        <v>15.9</v>
      </c>
      <c r="AV24" s="44">
        <f t="shared" si="21"/>
        <v>12.5</v>
      </c>
      <c r="AW24" s="44">
        <f t="shared" si="21"/>
        <v>14.4</v>
      </c>
      <c r="AX24" s="44">
        <f t="shared" si="21"/>
        <v>13.9</v>
      </c>
      <c r="AY24" s="44">
        <f t="shared" si="21"/>
        <v>14.4</v>
      </c>
      <c r="AZ24" s="44">
        <f t="shared" si="21"/>
        <v>12</v>
      </c>
      <c r="BA24" s="44">
        <f t="shared" si="21"/>
        <v>13.9</v>
      </c>
      <c r="BB24" s="44">
        <f t="shared" si="21"/>
        <v>11.5</v>
      </c>
      <c r="BC24" s="44">
        <f t="shared" si="21"/>
        <v>18.4</v>
      </c>
      <c r="BD24" s="44">
        <f t="shared" si="21"/>
        <v>20.9</v>
      </c>
      <c r="BE24" s="44">
        <f t="shared" si="21"/>
        <v>13.9</v>
      </c>
      <c r="BF24" s="44">
        <f t="shared" si="21"/>
        <v>13</v>
      </c>
      <c r="BG24" s="44">
        <f t="shared" si="21"/>
        <v>13.4</v>
      </c>
      <c r="BH24" s="44">
        <f t="shared" si="21"/>
        <v>17.7</v>
      </c>
      <c r="BI24" s="44">
        <f t="shared" si="21"/>
        <v>14</v>
      </c>
      <c r="BJ24" s="44">
        <f t="shared" si="21"/>
        <v>17.2</v>
      </c>
      <c r="BK24" s="44">
        <f t="shared" si="21"/>
        <v>13.4</v>
      </c>
      <c r="BL24" s="44">
        <f t="shared" si="21"/>
        <v>13.4</v>
      </c>
      <c r="BM24" s="47">
        <f t="shared" si="21"/>
        <v>15.8</v>
      </c>
    </row>
    <row r="25" spans="1:65" ht="15">
      <c r="A25" s="165">
        <v>0.239583333333333</v>
      </c>
      <c r="B25" s="169">
        <v>9.4</v>
      </c>
      <c r="C25" s="169">
        <v>13.3</v>
      </c>
      <c r="D25" s="169">
        <v>11.1</v>
      </c>
      <c r="E25" s="169">
        <v>16.2</v>
      </c>
      <c r="F25" s="169">
        <v>11.8</v>
      </c>
      <c r="G25" s="169">
        <v>12</v>
      </c>
      <c r="H25" s="169">
        <v>14.9</v>
      </c>
      <c r="I25" s="169">
        <v>17.8</v>
      </c>
      <c r="J25" s="169">
        <v>20.1</v>
      </c>
      <c r="K25" s="169">
        <v>13.1</v>
      </c>
      <c r="L25" s="169">
        <v>17.2</v>
      </c>
      <c r="M25" s="169">
        <v>12.6</v>
      </c>
      <c r="N25" s="169">
        <v>11.4</v>
      </c>
      <c r="O25" s="169">
        <v>17.4</v>
      </c>
      <c r="P25" s="169">
        <v>10.1</v>
      </c>
      <c r="Q25" s="169">
        <v>14.9</v>
      </c>
      <c r="R25" s="169">
        <v>13.4</v>
      </c>
      <c r="S25" s="169">
        <v>13</v>
      </c>
      <c r="T25" s="169">
        <v>8.2</v>
      </c>
      <c r="U25" s="169">
        <v>10.1</v>
      </c>
      <c r="V25" s="169">
        <v>20.4</v>
      </c>
      <c r="W25" s="169">
        <v>19</v>
      </c>
      <c r="X25" s="169">
        <v>17.5</v>
      </c>
      <c r="Y25" s="169">
        <v>14.9</v>
      </c>
      <c r="Z25" s="169">
        <v>13.4</v>
      </c>
      <c r="AA25" s="169">
        <v>13</v>
      </c>
      <c r="AB25" s="169">
        <v>12</v>
      </c>
      <c r="AC25" s="169">
        <v>23</v>
      </c>
      <c r="AD25" s="169">
        <v>19.3</v>
      </c>
      <c r="AE25" s="169">
        <v>13.9</v>
      </c>
      <c r="AF25" s="197">
        <v>15.6</v>
      </c>
      <c r="AH25" s="165">
        <v>0.958333333333334</v>
      </c>
      <c r="AI25" s="44">
        <f aca="true" t="shared" si="22" ref="AI25:BM25">MAX(B$91:B$94)</f>
        <v>10.3</v>
      </c>
      <c r="AJ25" s="44">
        <f t="shared" si="22"/>
        <v>11.1</v>
      </c>
      <c r="AK25" s="44">
        <f t="shared" si="22"/>
        <v>11.6</v>
      </c>
      <c r="AL25" s="44">
        <f t="shared" si="22"/>
        <v>12.4</v>
      </c>
      <c r="AM25" s="44">
        <f t="shared" si="22"/>
        <v>13</v>
      </c>
      <c r="AN25" s="44">
        <f t="shared" si="22"/>
        <v>12.9</v>
      </c>
      <c r="AO25" s="44">
        <f t="shared" si="22"/>
        <v>10.6</v>
      </c>
      <c r="AP25" s="44">
        <f t="shared" si="22"/>
        <v>12.5</v>
      </c>
      <c r="AQ25" s="44">
        <f t="shared" si="22"/>
        <v>13.4</v>
      </c>
      <c r="AR25" s="44">
        <f t="shared" si="22"/>
        <v>14</v>
      </c>
      <c r="AS25" s="44">
        <f t="shared" si="22"/>
        <v>11.5</v>
      </c>
      <c r="AT25" s="44">
        <f t="shared" si="22"/>
        <v>16.5</v>
      </c>
      <c r="AU25" s="44">
        <f t="shared" si="22"/>
        <v>12.9</v>
      </c>
      <c r="AV25" s="44">
        <f t="shared" si="22"/>
        <v>12</v>
      </c>
      <c r="AW25" s="44">
        <f t="shared" si="22"/>
        <v>12</v>
      </c>
      <c r="AX25" s="44">
        <f t="shared" si="22"/>
        <v>13</v>
      </c>
      <c r="AY25" s="44">
        <f t="shared" si="22"/>
        <v>11.5</v>
      </c>
      <c r="AZ25" s="44">
        <f t="shared" si="22"/>
        <v>12.5</v>
      </c>
      <c r="BA25" s="44">
        <f t="shared" si="22"/>
        <v>12.5</v>
      </c>
      <c r="BB25" s="44">
        <f t="shared" si="22"/>
        <v>9.6</v>
      </c>
      <c r="BC25" s="44">
        <f t="shared" si="22"/>
        <v>13.2</v>
      </c>
      <c r="BD25" s="44">
        <f t="shared" si="22"/>
        <v>14.5</v>
      </c>
      <c r="BE25" s="44">
        <f t="shared" si="22"/>
        <v>11.5</v>
      </c>
      <c r="BF25" s="44">
        <f t="shared" si="22"/>
        <v>10.1</v>
      </c>
      <c r="BG25" s="44">
        <f t="shared" si="22"/>
        <v>10.1</v>
      </c>
      <c r="BH25" s="44">
        <f t="shared" si="22"/>
        <v>12.4</v>
      </c>
      <c r="BI25" s="44">
        <f t="shared" si="22"/>
        <v>12</v>
      </c>
      <c r="BJ25" s="44">
        <f t="shared" si="22"/>
        <v>16.2</v>
      </c>
      <c r="BK25" s="44">
        <f t="shared" si="22"/>
        <v>11</v>
      </c>
      <c r="BL25" s="44">
        <f t="shared" si="22"/>
        <v>14.9</v>
      </c>
      <c r="BM25" s="47">
        <f t="shared" si="22"/>
        <v>15.2</v>
      </c>
    </row>
    <row r="26" spans="1:65" ht="15.75" thickBot="1">
      <c r="A26" s="165">
        <v>0.25</v>
      </c>
      <c r="B26" s="169">
        <v>10.8</v>
      </c>
      <c r="C26" s="169">
        <v>14.1</v>
      </c>
      <c r="D26" s="169">
        <v>10.6</v>
      </c>
      <c r="E26" s="169">
        <v>16.6</v>
      </c>
      <c r="F26" s="169">
        <v>11.4</v>
      </c>
      <c r="G26" s="169">
        <v>12</v>
      </c>
      <c r="H26" s="169">
        <v>19.4</v>
      </c>
      <c r="I26" s="169">
        <v>24</v>
      </c>
      <c r="J26" s="169">
        <v>20.2</v>
      </c>
      <c r="K26" s="169">
        <v>20.7</v>
      </c>
      <c r="L26" s="169">
        <v>16.4</v>
      </c>
      <c r="M26" s="169">
        <v>13</v>
      </c>
      <c r="N26" s="169">
        <v>10</v>
      </c>
      <c r="O26" s="169">
        <v>17.6</v>
      </c>
      <c r="P26" s="169">
        <v>12</v>
      </c>
      <c r="Q26" s="169">
        <v>15.8</v>
      </c>
      <c r="R26" s="169">
        <v>17.3</v>
      </c>
      <c r="S26" s="169">
        <v>13.4</v>
      </c>
      <c r="T26" s="169">
        <v>8.2</v>
      </c>
      <c r="U26" s="169">
        <v>9.6</v>
      </c>
      <c r="V26" s="169">
        <v>18.5</v>
      </c>
      <c r="W26" s="169">
        <v>18.2</v>
      </c>
      <c r="X26" s="169">
        <v>20.8</v>
      </c>
      <c r="Y26" s="169">
        <v>13.4</v>
      </c>
      <c r="Z26" s="169">
        <v>15.8</v>
      </c>
      <c r="AA26" s="169">
        <v>13</v>
      </c>
      <c r="AB26" s="169">
        <v>12</v>
      </c>
      <c r="AC26" s="169">
        <v>18.6</v>
      </c>
      <c r="AD26" s="169">
        <v>17.5</v>
      </c>
      <c r="AE26" s="169">
        <v>15.4</v>
      </c>
      <c r="AF26" s="197">
        <v>15</v>
      </c>
      <c r="AH26" s="166">
        <v>1</v>
      </c>
      <c r="AI26" s="167">
        <f aca="true" t="shared" si="23" ref="AI26:BM26">MAX(B$95:B$98)</f>
        <v>10.4</v>
      </c>
      <c r="AJ26" s="167">
        <f t="shared" si="23"/>
        <v>11</v>
      </c>
      <c r="AK26" s="167">
        <f t="shared" si="23"/>
        <v>11.6</v>
      </c>
      <c r="AL26" s="167">
        <f t="shared" si="23"/>
        <v>12</v>
      </c>
      <c r="AM26" s="167">
        <f t="shared" si="23"/>
        <v>12.1</v>
      </c>
      <c r="AN26" s="167">
        <f t="shared" si="23"/>
        <v>12.5</v>
      </c>
      <c r="AO26" s="167">
        <f t="shared" si="23"/>
        <v>10.6</v>
      </c>
      <c r="AP26" s="167">
        <f t="shared" si="23"/>
        <v>11.3</v>
      </c>
      <c r="AQ26" s="167">
        <f t="shared" si="23"/>
        <v>11.8</v>
      </c>
      <c r="AR26" s="167">
        <f t="shared" si="23"/>
        <v>13.5</v>
      </c>
      <c r="AS26" s="167">
        <f t="shared" si="23"/>
        <v>14.1</v>
      </c>
      <c r="AT26" s="167">
        <f t="shared" si="23"/>
        <v>13.2</v>
      </c>
      <c r="AU26" s="167">
        <f t="shared" si="23"/>
        <v>12</v>
      </c>
      <c r="AV26" s="167">
        <f t="shared" si="23"/>
        <v>11.5</v>
      </c>
      <c r="AW26" s="167">
        <f t="shared" si="23"/>
        <v>10.1</v>
      </c>
      <c r="AX26" s="167">
        <f t="shared" si="23"/>
        <v>9.6</v>
      </c>
      <c r="AY26" s="167">
        <f t="shared" si="23"/>
        <v>9.1</v>
      </c>
      <c r="AZ26" s="167">
        <f t="shared" si="23"/>
        <v>9.1</v>
      </c>
      <c r="BA26" s="167">
        <f t="shared" si="23"/>
        <v>10.6</v>
      </c>
      <c r="BB26" s="167">
        <f t="shared" si="23"/>
        <v>12.6</v>
      </c>
      <c r="BC26" s="167">
        <f t="shared" si="23"/>
        <v>13.3</v>
      </c>
      <c r="BD26" s="167">
        <f t="shared" si="23"/>
        <v>13.6</v>
      </c>
      <c r="BE26" s="167">
        <f t="shared" si="23"/>
        <v>11.5</v>
      </c>
      <c r="BF26" s="167">
        <f t="shared" si="23"/>
        <v>10.6</v>
      </c>
      <c r="BG26" s="167">
        <f t="shared" si="23"/>
        <v>13.3</v>
      </c>
      <c r="BH26" s="167">
        <f t="shared" si="23"/>
        <v>13</v>
      </c>
      <c r="BI26" s="167">
        <f t="shared" si="23"/>
        <v>12.4</v>
      </c>
      <c r="BJ26" s="167">
        <f t="shared" si="23"/>
        <v>14.5</v>
      </c>
      <c r="BK26" s="167">
        <f t="shared" si="23"/>
        <v>11</v>
      </c>
      <c r="BL26" s="167">
        <f t="shared" si="23"/>
        <v>11.6</v>
      </c>
      <c r="BM26" s="196">
        <f t="shared" si="23"/>
        <v>14.7</v>
      </c>
    </row>
    <row r="27" spans="1:34" ht="15">
      <c r="A27" s="165">
        <v>0.260416666666667</v>
      </c>
      <c r="B27" s="169">
        <v>9.8</v>
      </c>
      <c r="C27" s="169">
        <v>16</v>
      </c>
      <c r="D27" s="169">
        <v>10.6</v>
      </c>
      <c r="E27" s="169">
        <v>16.3</v>
      </c>
      <c r="F27" s="169">
        <v>12</v>
      </c>
      <c r="G27" s="169">
        <v>13</v>
      </c>
      <c r="H27" s="169">
        <v>22.7</v>
      </c>
      <c r="I27" s="169">
        <v>25.9</v>
      </c>
      <c r="J27" s="169">
        <v>24.4</v>
      </c>
      <c r="K27" s="169">
        <v>17.6</v>
      </c>
      <c r="L27" s="169">
        <v>21.5</v>
      </c>
      <c r="M27" s="169">
        <v>12.6</v>
      </c>
      <c r="N27" s="169">
        <v>10.4</v>
      </c>
      <c r="O27" s="169">
        <v>22.1</v>
      </c>
      <c r="P27" s="169">
        <v>15.4</v>
      </c>
      <c r="Q27" s="169">
        <v>20.2</v>
      </c>
      <c r="R27" s="169">
        <v>18.7</v>
      </c>
      <c r="S27" s="169">
        <v>17.3</v>
      </c>
      <c r="T27" s="169">
        <v>8.6</v>
      </c>
      <c r="U27" s="169">
        <v>9.1</v>
      </c>
      <c r="V27" s="169">
        <v>27.8</v>
      </c>
      <c r="W27" s="169">
        <v>21.7</v>
      </c>
      <c r="X27" s="169">
        <v>27.4</v>
      </c>
      <c r="Y27" s="169">
        <v>16.8</v>
      </c>
      <c r="Z27" s="169">
        <v>17.3</v>
      </c>
      <c r="AA27" s="169">
        <v>12</v>
      </c>
      <c r="AB27" s="169">
        <v>12.5</v>
      </c>
      <c r="AC27" s="169">
        <v>19.8</v>
      </c>
      <c r="AD27" s="169">
        <v>27.7</v>
      </c>
      <c r="AE27" s="169">
        <v>17.3</v>
      </c>
      <c r="AF27" s="197">
        <v>18.6</v>
      </c>
      <c r="AH27" s="160"/>
    </row>
    <row r="28" spans="1:34" ht="15.75" thickBot="1">
      <c r="A28" s="165">
        <v>0.270833333333333</v>
      </c>
      <c r="B28" s="169">
        <v>9.3</v>
      </c>
      <c r="C28" s="169">
        <v>15.2</v>
      </c>
      <c r="D28" s="169">
        <v>10.6</v>
      </c>
      <c r="E28" s="169">
        <v>17.4</v>
      </c>
      <c r="F28" s="169">
        <v>12.1</v>
      </c>
      <c r="G28" s="169">
        <v>12</v>
      </c>
      <c r="H28" s="169">
        <v>23.4</v>
      </c>
      <c r="I28" s="169">
        <v>24.5</v>
      </c>
      <c r="J28" s="169">
        <v>22</v>
      </c>
      <c r="K28" s="169">
        <v>22.3</v>
      </c>
      <c r="L28" s="169">
        <v>25.3</v>
      </c>
      <c r="M28" s="169">
        <v>14.9</v>
      </c>
      <c r="N28" s="169">
        <v>10.9</v>
      </c>
      <c r="O28" s="169">
        <v>23.6</v>
      </c>
      <c r="P28" s="169">
        <v>15.4</v>
      </c>
      <c r="Q28" s="169">
        <v>17.8</v>
      </c>
      <c r="R28" s="169">
        <v>18.2</v>
      </c>
      <c r="S28" s="169">
        <v>16.8</v>
      </c>
      <c r="T28" s="169">
        <v>9.1</v>
      </c>
      <c r="U28" s="169">
        <v>8.6</v>
      </c>
      <c r="V28" s="169">
        <v>22.5</v>
      </c>
      <c r="W28" s="169">
        <v>21.3</v>
      </c>
      <c r="X28" s="169">
        <v>28.2</v>
      </c>
      <c r="Y28" s="169">
        <v>21.6</v>
      </c>
      <c r="Z28" s="169">
        <v>18.2</v>
      </c>
      <c r="AA28" s="169">
        <v>13</v>
      </c>
      <c r="AB28" s="169">
        <v>11.6</v>
      </c>
      <c r="AC28" s="169">
        <v>21.8</v>
      </c>
      <c r="AD28" s="169">
        <v>27.2</v>
      </c>
      <c r="AE28" s="169">
        <v>18.7</v>
      </c>
      <c r="AF28" s="197">
        <v>20.6</v>
      </c>
      <c r="AH28" s="160"/>
    </row>
    <row r="29" spans="1:37" ht="15">
      <c r="A29" s="165">
        <v>0.28125</v>
      </c>
      <c r="B29" s="169">
        <v>9.8</v>
      </c>
      <c r="C29" s="169">
        <v>14.9</v>
      </c>
      <c r="D29" s="169">
        <v>10.5</v>
      </c>
      <c r="E29" s="169">
        <v>15.6</v>
      </c>
      <c r="F29" s="169">
        <v>12</v>
      </c>
      <c r="G29" s="169">
        <v>12.5</v>
      </c>
      <c r="H29" s="169">
        <v>22</v>
      </c>
      <c r="I29" s="169">
        <v>16.3</v>
      </c>
      <c r="J29" s="169">
        <v>18.4</v>
      </c>
      <c r="K29" s="169">
        <v>20.1</v>
      </c>
      <c r="L29" s="169">
        <v>24.3</v>
      </c>
      <c r="M29" s="169">
        <v>12.3</v>
      </c>
      <c r="N29" s="169">
        <v>11.4</v>
      </c>
      <c r="O29" s="169">
        <v>22.5</v>
      </c>
      <c r="P29" s="169">
        <v>15.4</v>
      </c>
      <c r="Q29" s="169">
        <v>15.8</v>
      </c>
      <c r="R29" s="169">
        <v>16.8</v>
      </c>
      <c r="S29" s="169">
        <v>17.8</v>
      </c>
      <c r="T29" s="169">
        <v>8.2</v>
      </c>
      <c r="U29" s="169">
        <v>9.1</v>
      </c>
      <c r="V29" s="169">
        <v>21.3</v>
      </c>
      <c r="W29" s="169">
        <v>28.8</v>
      </c>
      <c r="X29" s="169">
        <v>22</v>
      </c>
      <c r="Y29" s="169">
        <v>20.6</v>
      </c>
      <c r="Z29" s="169">
        <v>17.8</v>
      </c>
      <c r="AA29" s="169">
        <v>13.9</v>
      </c>
      <c r="AB29" s="169">
        <v>12.5</v>
      </c>
      <c r="AC29" s="169">
        <v>26.2</v>
      </c>
      <c r="AD29" s="169">
        <v>25.4</v>
      </c>
      <c r="AE29" s="169">
        <v>17.3</v>
      </c>
      <c r="AF29" s="197">
        <v>20.8</v>
      </c>
      <c r="AH29" s="224" t="s">
        <v>134</v>
      </c>
      <c r="AI29" s="225"/>
      <c r="AK29" s="200" t="s">
        <v>135</v>
      </c>
    </row>
    <row r="30" spans="1:37" ht="15">
      <c r="A30" s="165">
        <v>0.291666666666667</v>
      </c>
      <c r="B30" s="169">
        <v>9.8</v>
      </c>
      <c r="C30" s="169">
        <v>14.9</v>
      </c>
      <c r="D30" s="169">
        <v>11.1</v>
      </c>
      <c r="E30" s="169">
        <v>14</v>
      </c>
      <c r="F30" s="169">
        <v>11.4</v>
      </c>
      <c r="G30" s="169">
        <v>12.4</v>
      </c>
      <c r="H30" s="169">
        <v>25</v>
      </c>
      <c r="I30" s="169">
        <v>17.3</v>
      </c>
      <c r="J30" s="169">
        <v>20.2</v>
      </c>
      <c r="K30" s="169">
        <v>18.2</v>
      </c>
      <c r="L30" s="169">
        <v>25</v>
      </c>
      <c r="M30" s="169">
        <v>12.8</v>
      </c>
      <c r="N30" s="169">
        <v>11</v>
      </c>
      <c r="O30" s="169">
        <v>18.9</v>
      </c>
      <c r="P30" s="169">
        <v>13.9</v>
      </c>
      <c r="Q30" s="169">
        <v>16.3</v>
      </c>
      <c r="R30" s="169">
        <v>19.2</v>
      </c>
      <c r="S30" s="169">
        <v>20.2</v>
      </c>
      <c r="T30" s="169">
        <v>8.2</v>
      </c>
      <c r="U30" s="169">
        <v>10.1</v>
      </c>
      <c r="V30" s="169">
        <v>20.4</v>
      </c>
      <c r="W30" s="169">
        <v>22.5</v>
      </c>
      <c r="X30" s="169">
        <v>22.7</v>
      </c>
      <c r="Y30" s="169">
        <v>17.3</v>
      </c>
      <c r="Z30" s="169">
        <v>16.3</v>
      </c>
      <c r="AA30" s="169">
        <v>12.3</v>
      </c>
      <c r="AB30" s="169">
        <v>12.9</v>
      </c>
      <c r="AC30" s="169">
        <v>21.2</v>
      </c>
      <c r="AD30" s="169">
        <v>24.4</v>
      </c>
      <c r="AE30" s="169">
        <v>15.4</v>
      </c>
      <c r="AF30" s="197">
        <v>19.1</v>
      </c>
      <c r="AH30" s="162">
        <v>1</v>
      </c>
      <c r="AI30" s="47">
        <f>LARGE($AI$3:$BQ$26,1)</f>
        <v>76.3</v>
      </c>
      <c r="AK30" s="201">
        <f aca="true" t="shared" si="24" ref="AK30:AK39">IF($AI30&gt;$B$102,$AI30-$B$102,0)</f>
        <v>18.299999999999997</v>
      </c>
    </row>
    <row r="31" spans="1:37" ht="15">
      <c r="A31" s="165">
        <v>0.302083333333333</v>
      </c>
      <c r="B31" s="169">
        <v>10.3</v>
      </c>
      <c r="C31" s="169">
        <v>16.5</v>
      </c>
      <c r="D31" s="169">
        <v>10.2</v>
      </c>
      <c r="E31" s="169">
        <v>13.7</v>
      </c>
      <c r="F31" s="169">
        <v>11.5</v>
      </c>
      <c r="G31" s="169">
        <v>12</v>
      </c>
      <c r="H31" s="169">
        <v>17.3</v>
      </c>
      <c r="I31" s="169">
        <v>16.3</v>
      </c>
      <c r="J31" s="169">
        <v>19.1</v>
      </c>
      <c r="K31" s="169">
        <v>15.6</v>
      </c>
      <c r="L31" s="169">
        <v>23.8</v>
      </c>
      <c r="M31" s="169">
        <v>12.8</v>
      </c>
      <c r="N31" s="169">
        <v>12.2</v>
      </c>
      <c r="O31" s="169">
        <v>20</v>
      </c>
      <c r="P31" s="169">
        <v>14.9</v>
      </c>
      <c r="Q31" s="169">
        <v>16.8</v>
      </c>
      <c r="R31" s="169">
        <v>19.7</v>
      </c>
      <c r="S31" s="169">
        <v>19.2</v>
      </c>
      <c r="T31" s="169">
        <v>9.1</v>
      </c>
      <c r="U31" s="169">
        <v>9.6</v>
      </c>
      <c r="V31" s="169">
        <v>20</v>
      </c>
      <c r="W31" s="169">
        <v>21.2</v>
      </c>
      <c r="X31" s="169">
        <v>19.5</v>
      </c>
      <c r="Y31" s="169">
        <v>17.3</v>
      </c>
      <c r="Z31" s="169">
        <v>16.8</v>
      </c>
      <c r="AA31" s="169">
        <v>13</v>
      </c>
      <c r="AB31" s="169">
        <v>12.8</v>
      </c>
      <c r="AC31" s="169">
        <v>18.5</v>
      </c>
      <c r="AD31" s="169">
        <v>21.9</v>
      </c>
      <c r="AE31" s="169">
        <v>14.9</v>
      </c>
      <c r="AF31" s="197">
        <v>18.1</v>
      </c>
      <c r="AH31" s="162">
        <v>2</v>
      </c>
      <c r="AI31" s="47">
        <f>LARGE($AI$3:$BQ$26,2)</f>
        <v>70.8</v>
      </c>
      <c r="AK31" s="201">
        <f t="shared" si="24"/>
        <v>12.799999999999997</v>
      </c>
    </row>
    <row r="32" spans="1:37" ht="15">
      <c r="A32" s="165">
        <v>0.3125</v>
      </c>
      <c r="B32" s="169">
        <v>11.2</v>
      </c>
      <c r="C32" s="169">
        <v>13.3</v>
      </c>
      <c r="D32" s="169">
        <v>10.2</v>
      </c>
      <c r="E32" s="169">
        <v>15</v>
      </c>
      <c r="F32" s="169">
        <v>11.8</v>
      </c>
      <c r="G32" s="169">
        <v>11.9</v>
      </c>
      <c r="H32" s="169">
        <v>20.1</v>
      </c>
      <c r="I32" s="169">
        <v>16.3</v>
      </c>
      <c r="J32" s="169">
        <v>23.3</v>
      </c>
      <c r="K32" s="169">
        <v>18.8</v>
      </c>
      <c r="L32" s="169">
        <v>26.7</v>
      </c>
      <c r="M32" s="169">
        <v>12.4</v>
      </c>
      <c r="N32" s="169">
        <v>12.2</v>
      </c>
      <c r="O32" s="169">
        <v>16.7</v>
      </c>
      <c r="P32" s="169">
        <v>16.8</v>
      </c>
      <c r="Q32" s="169">
        <v>22.1</v>
      </c>
      <c r="R32" s="169">
        <v>21.6</v>
      </c>
      <c r="S32" s="169">
        <v>17.8</v>
      </c>
      <c r="T32" s="169">
        <v>8.2</v>
      </c>
      <c r="U32" s="169">
        <v>9.6</v>
      </c>
      <c r="V32" s="169">
        <v>20.2</v>
      </c>
      <c r="W32" s="169">
        <v>25.5</v>
      </c>
      <c r="X32" s="169">
        <v>23.8</v>
      </c>
      <c r="Y32" s="169">
        <v>16.3</v>
      </c>
      <c r="Z32" s="169">
        <v>15.8</v>
      </c>
      <c r="AA32" s="169">
        <v>13.6</v>
      </c>
      <c r="AB32" s="169">
        <v>14</v>
      </c>
      <c r="AC32" s="169">
        <v>19.7</v>
      </c>
      <c r="AD32" s="169">
        <v>21.8</v>
      </c>
      <c r="AE32" s="169">
        <v>14.9</v>
      </c>
      <c r="AF32" s="197">
        <v>17.5</v>
      </c>
      <c r="AH32" s="162">
        <v>3</v>
      </c>
      <c r="AI32" s="47">
        <f>LARGE($AI$3:$BQ$26,3)</f>
        <v>70.6</v>
      </c>
      <c r="AK32" s="201">
        <f t="shared" si="24"/>
        <v>12.599999999999994</v>
      </c>
    </row>
    <row r="33" spans="1:37" ht="15">
      <c r="A33" s="165">
        <v>0.322916666666667</v>
      </c>
      <c r="B33" s="169">
        <v>10.8</v>
      </c>
      <c r="C33" s="169">
        <v>14.8</v>
      </c>
      <c r="D33" s="169">
        <v>10.6</v>
      </c>
      <c r="E33" s="169">
        <v>15.9</v>
      </c>
      <c r="F33" s="169">
        <v>12.9</v>
      </c>
      <c r="G33" s="169">
        <v>13</v>
      </c>
      <c r="H33" s="169">
        <v>26.9</v>
      </c>
      <c r="I33" s="169">
        <v>17.8</v>
      </c>
      <c r="J33" s="169">
        <v>25.9</v>
      </c>
      <c r="K33" s="169">
        <v>20.5</v>
      </c>
      <c r="L33" s="169">
        <v>26.3</v>
      </c>
      <c r="M33" s="169">
        <v>14</v>
      </c>
      <c r="N33" s="169">
        <v>14.4</v>
      </c>
      <c r="O33" s="169">
        <v>19</v>
      </c>
      <c r="P33" s="169">
        <v>18.7</v>
      </c>
      <c r="Q33" s="169">
        <v>17.8</v>
      </c>
      <c r="R33" s="169">
        <v>17.8</v>
      </c>
      <c r="S33" s="169">
        <v>18.2</v>
      </c>
      <c r="T33" s="169">
        <v>9.6</v>
      </c>
      <c r="U33" s="169">
        <v>10.1</v>
      </c>
      <c r="V33" s="169">
        <v>22.8</v>
      </c>
      <c r="W33" s="169">
        <v>27.2</v>
      </c>
      <c r="X33" s="169">
        <v>24.5</v>
      </c>
      <c r="Y33" s="169">
        <v>17.8</v>
      </c>
      <c r="Z33" s="169">
        <v>21.1</v>
      </c>
      <c r="AA33" s="169">
        <v>13.6</v>
      </c>
      <c r="AB33" s="169">
        <v>15.4</v>
      </c>
      <c r="AC33" s="169">
        <v>22.2</v>
      </c>
      <c r="AD33" s="169">
        <v>25.1</v>
      </c>
      <c r="AE33" s="169">
        <v>15.8</v>
      </c>
      <c r="AF33" s="197">
        <v>24.6</v>
      </c>
      <c r="AH33" s="162">
        <v>4</v>
      </c>
      <c r="AI33" s="47">
        <f>LARGE($AI$3:$BQ$26,4)</f>
        <v>68</v>
      </c>
      <c r="AK33" s="201">
        <f t="shared" si="24"/>
        <v>10</v>
      </c>
    </row>
    <row r="34" spans="1:37" ht="15">
      <c r="A34" s="165">
        <v>0.333333333333333</v>
      </c>
      <c r="B34" s="169">
        <v>10.8</v>
      </c>
      <c r="C34" s="169">
        <v>16.8</v>
      </c>
      <c r="D34" s="169">
        <v>11</v>
      </c>
      <c r="E34" s="169">
        <v>17.6</v>
      </c>
      <c r="F34" s="169">
        <v>14.3</v>
      </c>
      <c r="G34" s="169">
        <v>12.9</v>
      </c>
      <c r="H34" s="169">
        <v>27.5</v>
      </c>
      <c r="I34" s="169">
        <v>19.2</v>
      </c>
      <c r="J34" s="169">
        <v>28.6</v>
      </c>
      <c r="K34" s="169">
        <v>24.2</v>
      </c>
      <c r="L34" s="169">
        <v>31.1</v>
      </c>
      <c r="M34" s="169">
        <v>15.6</v>
      </c>
      <c r="N34" s="169">
        <v>16.8</v>
      </c>
      <c r="O34" s="169">
        <v>21.9</v>
      </c>
      <c r="P34" s="169">
        <v>22.6</v>
      </c>
      <c r="Q34" s="169">
        <v>21.1</v>
      </c>
      <c r="R34" s="169">
        <v>20.2</v>
      </c>
      <c r="S34" s="169">
        <v>20.6</v>
      </c>
      <c r="T34" s="169">
        <v>10.6</v>
      </c>
      <c r="U34" s="169">
        <v>9.6</v>
      </c>
      <c r="V34" s="169">
        <v>25.5</v>
      </c>
      <c r="W34" s="169">
        <v>29.5</v>
      </c>
      <c r="X34" s="169">
        <v>28.4</v>
      </c>
      <c r="Y34" s="169">
        <v>19.2</v>
      </c>
      <c r="Z34" s="169">
        <v>24.5</v>
      </c>
      <c r="AA34" s="169">
        <v>15.9</v>
      </c>
      <c r="AB34" s="169">
        <v>21.2</v>
      </c>
      <c r="AC34" s="169">
        <v>27.2</v>
      </c>
      <c r="AD34" s="169">
        <v>25.8</v>
      </c>
      <c r="AE34" s="169">
        <v>19.7</v>
      </c>
      <c r="AF34" s="197">
        <v>25.4</v>
      </c>
      <c r="AH34" s="162">
        <v>5</v>
      </c>
      <c r="AI34" s="47">
        <f>LARGE($AI$3:$BQ$26,5)</f>
        <v>67.6</v>
      </c>
      <c r="AK34" s="201">
        <f t="shared" si="24"/>
        <v>9.599999999999994</v>
      </c>
    </row>
    <row r="35" spans="1:37" ht="15">
      <c r="A35" s="165">
        <v>0.34375</v>
      </c>
      <c r="B35" s="169">
        <v>11.6</v>
      </c>
      <c r="C35" s="169">
        <v>15.5</v>
      </c>
      <c r="D35" s="169">
        <v>11</v>
      </c>
      <c r="E35" s="169">
        <v>19.3</v>
      </c>
      <c r="F35" s="169">
        <v>16.8</v>
      </c>
      <c r="G35" s="169">
        <v>13.5</v>
      </c>
      <c r="H35" s="169">
        <v>36.3</v>
      </c>
      <c r="I35" s="169">
        <v>26.4</v>
      </c>
      <c r="J35" s="169">
        <v>31.5</v>
      </c>
      <c r="K35" s="169">
        <v>27.8</v>
      </c>
      <c r="L35" s="169">
        <v>33.9</v>
      </c>
      <c r="M35" s="169">
        <v>16.4</v>
      </c>
      <c r="N35" s="169">
        <v>19.9</v>
      </c>
      <c r="O35" s="169">
        <v>23.5</v>
      </c>
      <c r="P35" s="169">
        <v>27.4</v>
      </c>
      <c r="Q35" s="169">
        <v>28.3</v>
      </c>
      <c r="R35" s="169">
        <v>23.5</v>
      </c>
      <c r="S35" s="169">
        <v>25.4</v>
      </c>
      <c r="T35" s="169">
        <v>14.9</v>
      </c>
      <c r="U35" s="169">
        <v>11</v>
      </c>
      <c r="V35" s="169">
        <v>31.6</v>
      </c>
      <c r="W35" s="169">
        <v>42</v>
      </c>
      <c r="X35" s="169">
        <v>32.6</v>
      </c>
      <c r="Y35" s="169">
        <v>19.7</v>
      </c>
      <c r="Z35" s="169">
        <v>28.8</v>
      </c>
      <c r="AA35" s="169">
        <v>18.3</v>
      </c>
      <c r="AB35" s="169">
        <v>26.6</v>
      </c>
      <c r="AC35" s="169">
        <v>33</v>
      </c>
      <c r="AD35" s="169">
        <v>32.3</v>
      </c>
      <c r="AE35" s="169">
        <v>25</v>
      </c>
      <c r="AF35" s="197">
        <v>28.2</v>
      </c>
      <c r="AH35" s="162">
        <v>6</v>
      </c>
      <c r="AI35" s="47">
        <f>LARGE($AI$3:$BQ$26,6)</f>
        <v>67.4</v>
      </c>
      <c r="AK35" s="201">
        <f t="shared" si="24"/>
        <v>9.400000000000006</v>
      </c>
    </row>
    <row r="36" spans="1:37" ht="15">
      <c r="A36" s="165">
        <v>0.354166666666667</v>
      </c>
      <c r="B36" s="169">
        <v>11.6</v>
      </c>
      <c r="C36" s="169">
        <v>15.4</v>
      </c>
      <c r="D36" s="169">
        <v>12</v>
      </c>
      <c r="E36" s="169">
        <v>17.3</v>
      </c>
      <c r="F36" s="169">
        <v>19.2</v>
      </c>
      <c r="G36" s="169">
        <v>14</v>
      </c>
      <c r="H36" s="169">
        <v>45.5</v>
      </c>
      <c r="I36" s="169">
        <v>32.2</v>
      </c>
      <c r="J36" s="169">
        <v>39.6</v>
      </c>
      <c r="K36" s="169">
        <v>32.9</v>
      </c>
      <c r="L36" s="169">
        <v>42.6</v>
      </c>
      <c r="M36" s="169">
        <v>17</v>
      </c>
      <c r="N36" s="169">
        <v>31</v>
      </c>
      <c r="O36" s="169">
        <v>30</v>
      </c>
      <c r="P36" s="169">
        <v>39.4</v>
      </c>
      <c r="Q36" s="169">
        <v>35.5</v>
      </c>
      <c r="R36" s="169">
        <v>35</v>
      </c>
      <c r="S36" s="169">
        <v>33.6</v>
      </c>
      <c r="T36" s="169">
        <v>19.7</v>
      </c>
      <c r="U36" s="169">
        <v>18.7</v>
      </c>
      <c r="V36" s="169">
        <v>37.2</v>
      </c>
      <c r="W36" s="169">
        <v>49.4</v>
      </c>
      <c r="X36" s="169">
        <v>42.8</v>
      </c>
      <c r="Y36" s="169">
        <v>32.2</v>
      </c>
      <c r="Z36" s="169">
        <v>33.1</v>
      </c>
      <c r="AA36" s="169">
        <v>25.7</v>
      </c>
      <c r="AB36" s="169">
        <v>31.6</v>
      </c>
      <c r="AC36" s="169">
        <v>44</v>
      </c>
      <c r="AD36" s="169">
        <v>47.8</v>
      </c>
      <c r="AE36" s="169">
        <v>33.6</v>
      </c>
      <c r="AF36" s="197">
        <v>40.4</v>
      </c>
      <c r="AH36" s="162">
        <v>7</v>
      </c>
      <c r="AI36" s="47">
        <f>LARGE($AI$3:$BQ$26,7)</f>
        <v>66</v>
      </c>
      <c r="AK36" s="201">
        <f t="shared" si="24"/>
        <v>8</v>
      </c>
    </row>
    <row r="37" spans="1:37" ht="15">
      <c r="A37" s="165">
        <v>0.364583333333333</v>
      </c>
      <c r="B37" s="169">
        <v>11.7</v>
      </c>
      <c r="C37" s="169">
        <v>15.9</v>
      </c>
      <c r="D37" s="169">
        <v>12</v>
      </c>
      <c r="E37" s="169">
        <v>19.6</v>
      </c>
      <c r="F37" s="169">
        <v>19.1</v>
      </c>
      <c r="G37" s="169">
        <v>13</v>
      </c>
      <c r="H37" s="169">
        <v>53.5</v>
      </c>
      <c r="I37" s="169">
        <v>35.5</v>
      </c>
      <c r="J37" s="169">
        <v>46.4</v>
      </c>
      <c r="K37" s="169">
        <v>37.9</v>
      </c>
      <c r="L37" s="169">
        <v>41.2</v>
      </c>
      <c r="M37" s="169">
        <v>18.7</v>
      </c>
      <c r="N37" s="169">
        <v>29.9</v>
      </c>
      <c r="O37" s="169">
        <v>29.1</v>
      </c>
      <c r="P37" s="169">
        <v>45.1</v>
      </c>
      <c r="Q37" s="169">
        <v>33.6</v>
      </c>
      <c r="R37" s="169">
        <v>38.4</v>
      </c>
      <c r="S37" s="169">
        <v>32.2</v>
      </c>
      <c r="T37" s="169">
        <v>21.6</v>
      </c>
      <c r="U37" s="169">
        <v>21.1</v>
      </c>
      <c r="V37" s="169">
        <v>40.6</v>
      </c>
      <c r="W37" s="169">
        <v>53.4</v>
      </c>
      <c r="X37" s="169">
        <v>49.6</v>
      </c>
      <c r="Y37" s="169">
        <v>38.9</v>
      </c>
      <c r="Z37" s="169">
        <v>30.7</v>
      </c>
      <c r="AA37" s="169">
        <v>26.8</v>
      </c>
      <c r="AB37" s="169">
        <v>42</v>
      </c>
      <c r="AC37" s="169">
        <v>46.8</v>
      </c>
      <c r="AD37" s="169">
        <v>51.9</v>
      </c>
      <c r="AE37" s="169">
        <v>37.9</v>
      </c>
      <c r="AF37" s="197">
        <v>43.2</v>
      </c>
      <c r="AH37" s="162">
        <v>8</v>
      </c>
      <c r="AI37" s="47">
        <f>LARGE($AI$3:$BQ$26,8)</f>
        <v>63.8</v>
      </c>
      <c r="AK37" s="201">
        <f t="shared" si="24"/>
        <v>5.799999999999997</v>
      </c>
    </row>
    <row r="38" spans="1:37" ht="15">
      <c r="A38" s="165">
        <v>0.375</v>
      </c>
      <c r="B38" s="169">
        <v>11.8</v>
      </c>
      <c r="C38" s="169">
        <v>20</v>
      </c>
      <c r="D38" s="169">
        <v>12.6</v>
      </c>
      <c r="E38" s="169">
        <v>22.1</v>
      </c>
      <c r="F38" s="169">
        <v>19.1</v>
      </c>
      <c r="G38" s="169">
        <v>14.4</v>
      </c>
      <c r="H38" s="169">
        <v>51.4</v>
      </c>
      <c r="I38" s="169">
        <v>37.9</v>
      </c>
      <c r="J38" s="169">
        <v>45.7</v>
      </c>
      <c r="K38" s="169">
        <v>37.4</v>
      </c>
      <c r="L38" s="169">
        <v>42.9</v>
      </c>
      <c r="M38" s="169">
        <v>19</v>
      </c>
      <c r="N38" s="169">
        <v>32.3</v>
      </c>
      <c r="O38" s="169">
        <v>31.8</v>
      </c>
      <c r="P38" s="169">
        <v>40.3</v>
      </c>
      <c r="Q38" s="169">
        <v>37.9</v>
      </c>
      <c r="R38" s="169">
        <v>49</v>
      </c>
      <c r="S38" s="169">
        <v>32.6</v>
      </c>
      <c r="T38" s="169">
        <v>19.7</v>
      </c>
      <c r="U38" s="169">
        <v>22.1</v>
      </c>
      <c r="V38" s="169">
        <v>40.3</v>
      </c>
      <c r="W38" s="169">
        <v>52.9</v>
      </c>
      <c r="X38" s="169">
        <v>48.2</v>
      </c>
      <c r="Y38" s="169">
        <v>46.1</v>
      </c>
      <c r="Z38" s="169">
        <v>31.7</v>
      </c>
      <c r="AA38" s="169">
        <v>24.2</v>
      </c>
      <c r="AB38" s="169">
        <v>42</v>
      </c>
      <c r="AC38" s="169">
        <v>47.9</v>
      </c>
      <c r="AD38" s="169">
        <v>55.6</v>
      </c>
      <c r="AE38" s="169">
        <v>38.9</v>
      </c>
      <c r="AF38" s="197">
        <v>46.5</v>
      </c>
      <c r="AH38" s="162">
        <v>9</v>
      </c>
      <c r="AI38" s="47">
        <f>LARGE($AI$3:$BQ$26,9)</f>
        <v>63.7</v>
      </c>
      <c r="AK38" s="201">
        <f t="shared" si="24"/>
        <v>5.700000000000003</v>
      </c>
    </row>
    <row r="39" spans="1:37" ht="15.75" thickBot="1">
      <c r="A39" s="165">
        <v>0.385416666666667</v>
      </c>
      <c r="B39" s="169">
        <v>11.7</v>
      </c>
      <c r="C39" s="169">
        <v>20.7</v>
      </c>
      <c r="D39" s="169">
        <v>12</v>
      </c>
      <c r="E39" s="169">
        <v>21.2</v>
      </c>
      <c r="F39" s="169">
        <v>20</v>
      </c>
      <c r="G39" s="169">
        <v>13.9</v>
      </c>
      <c r="H39" s="169">
        <v>53.6</v>
      </c>
      <c r="I39" s="169">
        <v>45.6</v>
      </c>
      <c r="J39" s="169">
        <v>45.4</v>
      </c>
      <c r="K39" s="169">
        <v>45</v>
      </c>
      <c r="L39" s="169">
        <v>37</v>
      </c>
      <c r="M39" s="169">
        <v>18.6</v>
      </c>
      <c r="N39" s="169">
        <v>32.4</v>
      </c>
      <c r="O39" s="169">
        <v>35.6</v>
      </c>
      <c r="P39" s="169">
        <v>42.7</v>
      </c>
      <c r="Q39" s="169">
        <v>38.9</v>
      </c>
      <c r="R39" s="169">
        <v>52.3</v>
      </c>
      <c r="S39" s="169">
        <v>32.6</v>
      </c>
      <c r="T39" s="169">
        <v>24</v>
      </c>
      <c r="U39" s="169">
        <v>22.1</v>
      </c>
      <c r="V39" s="169">
        <v>40.9</v>
      </c>
      <c r="W39" s="169">
        <v>63.5</v>
      </c>
      <c r="X39" s="169">
        <v>47.3</v>
      </c>
      <c r="Y39" s="169">
        <v>40.3</v>
      </c>
      <c r="Z39" s="169">
        <v>31.2</v>
      </c>
      <c r="AA39" s="169">
        <v>25.2</v>
      </c>
      <c r="AB39" s="169">
        <v>43.3</v>
      </c>
      <c r="AC39" s="169">
        <v>52.2</v>
      </c>
      <c r="AD39" s="169">
        <v>63.8</v>
      </c>
      <c r="AE39" s="169">
        <v>42.2</v>
      </c>
      <c r="AF39" s="197">
        <v>48.1</v>
      </c>
      <c r="AH39" s="163">
        <v>10</v>
      </c>
      <c r="AI39" s="196">
        <f>LARGE($AI$3:$BQ$26,10)</f>
        <v>63.3</v>
      </c>
      <c r="AK39" s="202">
        <f t="shared" si="24"/>
        <v>5.299999999999997</v>
      </c>
    </row>
    <row r="40" spans="1:41" ht="15">
      <c r="A40" s="165">
        <v>0.395833333333333</v>
      </c>
      <c r="B40" s="169">
        <v>11.8</v>
      </c>
      <c r="C40" s="169">
        <v>20.6</v>
      </c>
      <c r="D40" s="169">
        <v>13</v>
      </c>
      <c r="E40" s="169">
        <v>20</v>
      </c>
      <c r="F40" s="169">
        <v>20.2</v>
      </c>
      <c r="G40" s="169">
        <v>13.9</v>
      </c>
      <c r="H40" s="169">
        <v>58.6</v>
      </c>
      <c r="I40" s="169">
        <v>44.6</v>
      </c>
      <c r="J40" s="169">
        <v>48.7</v>
      </c>
      <c r="K40" s="169">
        <v>47.2</v>
      </c>
      <c r="L40" s="169">
        <v>38.4</v>
      </c>
      <c r="M40" s="169">
        <v>20.5</v>
      </c>
      <c r="N40" s="169">
        <v>33.8</v>
      </c>
      <c r="O40" s="169">
        <v>37.1</v>
      </c>
      <c r="P40" s="169">
        <v>40.8</v>
      </c>
      <c r="Q40" s="169">
        <v>38.9</v>
      </c>
      <c r="R40" s="169">
        <v>51.4</v>
      </c>
      <c r="S40" s="169">
        <v>31.2</v>
      </c>
      <c r="T40" s="169">
        <v>25.4</v>
      </c>
      <c r="U40" s="169">
        <v>21.6</v>
      </c>
      <c r="V40" s="169">
        <v>42</v>
      </c>
      <c r="W40" s="169">
        <v>69.4</v>
      </c>
      <c r="X40" s="169">
        <v>50.3</v>
      </c>
      <c r="Y40" s="169">
        <v>40.8</v>
      </c>
      <c r="Z40" s="169">
        <v>32.6</v>
      </c>
      <c r="AA40" s="169">
        <v>25</v>
      </c>
      <c r="AB40" s="169">
        <v>41.4</v>
      </c>
      <c r="AC40" s="169">
        <v>52</v>
      </c>
      <c r="AD40" s="169">
        <v>62.7</v>
      </c>
      <c r="AE40" s="169">
        <v>40.8</v>
      </c>
      <c r="AF40" s="197">
        <v>46.7</v>
      </c>
      <c r="AH40" s="174" t="s">
        <v>137</v>
      </c>
      <c r="AI40">
        <f>SUM(AI30:AI39)</f>
        <v>677.4999999999999</v>
      </c>
      <c r="AJ40" s="174" t="s">
        <v>137</v>
      </c>
      <c r="AK40">
        <f>SUM(AK30:AK39)</f>
        <v>97.49999999999999</v>
      </c>
      <c r="AO40" s="173"/>
    </row>
    <row r="41" spans="1:34" ht="15">
      <c r="A41" s="165">
        <v>0.40625</v>
      </c>
      <c r="B41" s="169">
        <v>11.8</v>
      </c>
      <c r="C41" s="169">
        <v>20.6</v>
      </c>
      <c r="D41" s="169">
        <v>12</v>
      </c>
      <c r="E41" s="169">
        <v>23.9</v>
      </c>
      <c r="F41" s="169">
        <v>20</v>
      </c>
      <c r="G41" s="169">
        <v>14.4</v>
      </c>
      <c r="H41" s="169">
        <v>68.7</v>
      </c>
      <c r="I41" s="169">
        <v>37.4</v>
      </c>
      <c r="J41" s="169">
        <v>47.8</v>
      </c>
      <c r="K41" s="169">
        <v>48.1</v>
      </c>
      <c r="L41" s="169">
        <v>37</v>
      </c>
      <c r="M41" s="169">
        <v>20.4</v>
      </c>
      <c r="N41" s="169">
        <v>32.3</v>
      </c>
      <c r="O41" s="169">
        <v>28.3</v>
      </c>
      <c r="P41" s="169">
        <v>42.2</v>
      </c>
      <c r="Q41" s="169">
        <v>41.8</v>
      </c>
      <c r="R41" s="169">
        <v>47</v>
      </c>
      <c r="S41" s="169">
        <v>32.6</v>
      </c>
      <c r="T41" s="169">
        <v>23.5</v>
      </c>
      <c r="U41" s="169">
        <v>26.4</v>
      </c>
      <c r="V41" s="169">
        <v>41.8</v>
      </c>
      <c r="W41" s="169">
        <v>70.8</v>
      </c>
      <c r="X41" s="169">
        <v>51.8</v>
      </c>
      <c r="Y41" s="169">
        <v>39.4</v>
      </c>
      <c r="Z41" s="169">
        <v>32.2</v>
      </c>
      <c r="AA41" s="169">
        <v>22.9</v>
      </c>
      <c r="AB41" s="169">
        <v>43.4</v>
      </c>
      <c r="AC41" s="169">
        <v>55.8</v>
      </c>
      <c r="AD41" s="169">
        <v>56.5</v>
      </c>
      <c r="AE41" s="169">
        <v>38.9</v>
      </c>
      <c r="AF41" s="197">
        <v>44.8</v>
      </c>
      <c r="AH41" s="67"/>
    </row>
    <row r="42" spans="1:34" ht="15">
      <c r="A42" s="165">
        <v>0.416666666666667</v>
      </c>
      <c r="B42" s="169">
        <v>13.2</v>
      </c>
      <c r="C42" s="169">
        <v>20.9</v>
      </c>
      <c r="D42" s="169">
        <v>12</v>
      </c>
      <c r="E42" s="169">
        <v>23.8</v>
      </c>
      <c r="F42" s="169">
        <v>19.1</v>
      </c>
      <c r="G42" s="169">
        <v>13.9</v>
      </c>
      <c r="H42" s="169">
        <v>70.6</v>
      </c>
      <c r="I42" s="169">
        <v>36</v>
      </c>
      <c r="J42" s="169">
        <v>51</v>
      </c>
      <c r="K42" s="169">
        <v>44</v>
      </c>
      <c r="L42" s="169">
        <v>36.5</v>
      </c>
      <c r="M42" s="169">
        <v>19.3</v>
      </c>
      <c r="N42" s="169">
        <v>35.7</v>
      </c>
      <c r="O42" s="169">
        <v>31.2</v>
      </c>
      <c r="P42" s="169">
        <v>42.7</v>
      </c>
      <c r="Q42" s="169">
        <v>43.2</v>
      </c>
      <c r="R42" s="169">
        <v>49</v>
      </c>
      <c r="S42" s="169">
        <v>31.7</v>
      </c>
      <c r="T42" s="169">
        <v>20.6</v>
      </c>
      <c r="U42" s="169">
        <v>29.8</v>
      </c>
      <c r="V42" s="169">
        <v>47.3</v>
      </c>
      <c r="W42" s="169">
        <v>63.3</v>
      </c>
      <c r="X42" s="169">
        <v>59.6</v>
      </c>
      <c r="Y42" s="169">
        <v>40.8</v>
      </c>
      <c r="Z42" s="169">
        <v>32.6</v>
      </c>
      <c r="AA42" s="169">
        <v>23.6</v>
      </c>
      <c r="AB42" s="169">
        <v>42.2</v>
      </c>
      <c r="AC42" s="169">
        <v>63.3</v>
      </c>
      <c r="AD42" s="169">
        <v>61.8</v>
      </c>
      <c r="AE42" s="169">
        <v>43.2</v>
      </c>
      <c r="AF42" s="197">
        <v>45.1</v>
      </c>
      <c r="AH42" s="67"/>
    </row>
    <row r="43" spans="1:34" ht="15">
      <c r="A43" s="165">
        <v>0.427083333333333</v>
      </c>
      <c r="B43" s="169">
        <v>11.9</v>
      </c>
      <c r="C43" s="169">
        <v>25.3</v>
      </c>
      <c r="D43" s="169">
        <v>12</v>
      </c>
      <c r="E43" s="169">
        <v>25.8</v>
      </c>
      <c r="F43" s="169">
        <v>19.1</v>
      </c>
      <c r="G43" s="169">
        <v>13.9</v>
      </c>
      <c r="H43" s="169">
        <v>76.3</v>
      </c>
      <c r="I43" s="169">
        <v>34.6</v>
      </c>
      <c r="J43" s="169">
        <v>60.1</v>
      </c>
      <c r="K43" s="169">
        <v>43.5</v>
      </c>
      <c r="L43" s="169">
        <v>34.1</v>
      </c>
      <c r="M43" s="169">
        <v>19.3</v>
      </c>
      <c r="N43" s="169">
        <v>38.1</v>
      </c>
      <c r="O43" s="169">
        <v>31.7</v>
      </c>
      <c r="P43" s="169">
        <v>38.4</v>
      </c>
      <c r="Q43" s="169">
        <v>42.2</v>
      </c>
      <c r="R43" s="169">
        <v>45.6</v>
      </c>
      <c r="S43" s="169">
        <v>35.5</v>
      </c>
      <c r="T43" s="169">
        <v>20.6</v>
      </c>
      <c r="U43" s="169">
        <v>30.2</v>
      </c>
      <c r="V43" s="169">
        <v>48.7</v>
      </c>
      <c r="W43" s="169">
        <v>61.8</v>
      </c>
      <c r="X43" s="169">
        <v>60.3</v>
      </c>
      <c r="Y43" s="169">
        <v>41.3</v>
      </c>
      <c r="Z43" s="169">
        <v>32.2</v>
      </c>
      <c r="AA43" s="169">
        <v>24</v>
      </c>
      <c r="AB43" s="169">
        <v>42.4</v>
      </c>
      <c r="AC43" s="169">
        <v>66.5</v>
      </c>
      <c r="AD43" s="169">
        <v>56.8</v>
      </c>
      <c r="AE43" s="169">
        <v>42.2</v>
      </c>
      <c r="AF43" s="197">
        <v>51.1</v>
      </c>
      <c r="AH43" s="67"/>
    </row>
    <row r="44" spans="1:34" ht="15">
      <c r="A44" s="165">
        <v>0.4375</v>
      </c>
      <c r="B44" s="169">
        <v>12.2</v>
      </c>
      <c r="C44" s="169">
        <v>23.4</v>
      </c>
      <c r="D44" s="169">
        <v>12.5</v>
      </c>
      <c r="E44" s="169">
        <v>25.1</v>
      </c>
      <c r="F44" s="169">
        <v>19.8</v>
      </c>
      <c r="G44" s="169">
        <v>13.9</v>
      </c>
      <c r="H44" s="169">
        <v>67.3</v>
      </c>
      <c r="I44" s="169">
        <v>35.5</v>
      </c>
      <c r="J44" s="169">
        <v>56.6</v>
      </c>
      <c r="K44" s="169">
        <v>47</v>
      </c>
      <c r="L44" s="169">
        <v>35.5</v>
      </c>
      <c r="M44" s="169">
        <v>19.5</v>
      </c>
      <c r="N44" s="169">
        <v>38.6</v>
      </c>
      <c r="O44" s="169">
        <v>31.2</v>
      </c>
      <c r="P44" s="169">
        <v>42.2</v>
      </c>
      <c r="Q44" s="169">
        <v>41.8</v>
      </c>
      <c r="R44" s="169">
        <v>47.5</v>
      </c>
      <c r="S44" s="169">
        <v>36.5</v>
      </c>
      <c r="T44" s="169">
        <v>24.5</v>
      </c>
      <c r="U44" s="169">
        <v>33.6</v>
      </c>
      <c r="V44" s="169">
        <v>50.6</v>
      </c>
      <c r="W44" s="169">
        <v>61.1</v>
      </c>
      <c r="X44" s="169">
        <v>45.6</v>
      </c>
      <c r="Y44" s="169">
        <v>40.3</v>
      </c>
      <c r="Z44" s="169">
        <v>32.2</v>
      </c>
      <c r="AA44" s="169">
        <v>24.4</v>
      </c>
      <c r="AB44" s="169">
        <v>36.1</v>
      </c>
      <c r="AC44" s="169">
        <v>66.5</v>
      </c>
      <c r="AD44" s="169">
        <v>55</v>
      </c>
      <c r="AE44" s="169">
        <v>43.7</v>
      </c>
      <c r="AF44" s="197">
        <v>50.2</v>
      </c>
      <c r="AH44" s="67"/>
    </row>
    <row r="45" spans="1:34" ht="15">
      <c r="A45" s="165">
        <v>0.447916666666667</v>
      </c>
      <c r="B45" s="169">
        <v>11.8</v>
      </c>
      <c r="C45" s="169">
        <v>24.2</v>
      </c>
      <c r="D45" s="169">
        <v>11</v>
      </c>
      <c r="E45" s="169">
        <v>26.2</v>
      </c>
      <c r="F45" s="169">
        <v>19.9</v>
      </c>
      <c r="G45" s="169">
        <v>13.5</v>
      </c>
      <c r="H45" s="169">
        <v>66.5</v>
      </c>
      <c r="I45" s="169">
        <v>42.2</v>
      </c>
      <c r="J45" s="169">
        <v>59.1</v>
      </c>
      <c r="K45" s="169">
        <v>49.4</v>
      </c>
      <c r="L45" s="169">
        <v>35</v>
      </c>
      <c r="M45" s="169">
        <v>20.7</v>
      </c>
      <c r="N45" s="169">
        <v>35.4</v>
      </c>
      <c r="O45" s="169">
        <v>33.1</v>
      </c>
      <c r="P45" s="169">
        <v>47.5</v>
      </c>
      <c r="Q45" s="169">
        <v>42.7</v>
      </c>
      <c r="R45" s="169">
        <v>44.2</v>
      </c>
      <c r="S45" s="169">
        <v>35</v>
      </c>
      <c r="T45" s="169">
        <v>24</v>
      </c>
      <c r="U45" s="169">
        <v>35</v>
      </c>
      <c r="V45" s="169">
        <v>52.7</v>
      </c>
      <c r="W45" s="169">
        <v>66</v>
      </c>
      <c r="X45" s="169">
        <v>45.6</v>
      </c>
      <c r="Y45" s="169">
        <v>42.2</v>
      </c>
      <c r="Z45" s="169">
        <v>35</v>
      </c>
      <c r="AA45" s="169">
        <v>24.8</v>
      </c>
      <c r="AB45" s="169">
        <v>37.4</v>
      </c>
      <c r="AC45" s="169">
        <v>67.6</v>
      </c>
      <c r="AD45" s="169">
        <v>58.3</v>
      </c>
      <c r="AE45" s="169">
        <v>44.6</v>
      </c>
      <c r="AF45" s="197">
        <v>52.8</v>
      </c>
      <c r="AH45" s="67"/>
    </row>
    <row r="46" spans="1:34" ht="15">
      <c r="A46" s="165">
        <v>0.458333333333333</v>
      </c>
      <c r="B46" s="169">
        <v>12.2</v>
      </c>
      <c r="C46" s="169">
        <v>21.5</v>
      </c>
      <c r="D46" s="169">
        <v>11</v>
      </c>
      <c r="E46" s="169">
        <v>25</v>
      </c>
      <c r="F46" s="169">
        <v>21.5</v>
      </c>
      <c r="G46" s="169">
        <v>13.5</v>
      </c>
      <c r="H46" s="169">
        <v>49.4</v>
      </c>
      <c r="I46" s="169">
        <v>37.9</v>
      </c>
      <c r="J46" s="169">
        <v>57.5</v>
      </c>
      <c r="K46" s="169">
        <v>49</v>
      </c>
      <c r="L46" s="169">
        <v>33.1</v>
      </c>
      <c r="M46" s="169">
        <v>19.9</v>
      </c>
      <c r="N46" s="169">
        <v>35.8</v>
      </c>
      <c r="O46" s="169">
        <v>31.2</v>
      </c>
      <c r="P46" s="169">
        <v>50.4</v>
      </c>
      <c r="Q46" s="169">
        <v>42.7</v>
      </c>
      <c r="R46" s="169">
        <v>43.2</v>
      </c>
      <c r="S46" s="169">
        <v>33.6</v>
      </c>
      <c r="T46" s="169">
        <v>21.6</v>
      </c>
      <c r="U46" s="169">
        <v>31.2</v>
      </c>
      <c r="V46" s="169">
        <v>50.6</v>
      </c>
      <c r="W46" s="169">
        <v>65.5</v>
      </c>
      <c r="X46" s="169">
        <v>44.2</v>
      </c>
      <c r="Y46" s="169">
        <v>40.8</v>
      </c>
      <c r="Z46" s="169">
        <v>31.2</v>
      </c>
      <c r="AA46" s="169">
        <v>27.1</v>
      </c>
      <c r="AB46" s="169">
        <v>36.5</v>
      </c>
      <c r="AC46" s="169">
        <v>67.6</v>
      </c>
      <c r="AD46" s="169">
        <v>46.1</v>
      </c>
      <c r="AE46" s="169">
        <v>41.8</v>
      </c>
      <c r="AF46" s="197">
        <v>51.3</v>
      </c>
      <c r="AH46" s="67"/>
    </row>
    <row r="47" spans="1:34" ht="15">
      <c r="A47" s="165">
        <v>0.46875</v>
      </c>
      <c r="B47" s="169">
        <v>12.3</v>
      </c>
      <c r="C47" s="169">
        <v>21.7</v>
      </c>
      <c r="D47" s="169">
        <v>12</v>
      </c>
      <c r="E47" s="169">
        <v>25.2</v>
      </c>
      <c r="F47" s="169">
        <v>22.4</v>
      </c>
      <c r="G47" s="169">
        <v>13</v>
      </c>
      <c r="H47" s="169">
        <v>51.4</v>
      </c>
      <c r="I47" s="169">
        <v>40.8</v>
      </c>
      <c r="J47" s="169">
        <v>50.8</v>
      </c>
      <c r="K47" s="169">
        <v>48.2</v>
      </c>
      <c r="L47" s="169">
        <v>35</v>
      </c>
      <c r="M47" s="169">
        <v>21.3</v>
      </c>
      <c r="N47" s="169">
        <v>35.6</v>
      </c>
      <c r="O47" s="169">
        <v>33.1</v>
      </c>
      <c r="P47" s="169">
        <v>49.9</v>
      </c>
      <c r="Q47" s="169">
        <v>43.2</v>
      </c>
      <c r="R47" s="169">
        <v>44.2</v>
      </c>
      <c r="S47" s="169">
        <v>32.6</v>
      </c>
      <c r="T47" s="169">
        <v>21.6</v>
      </c>
      <c r="U47" s="169">
        <v>33.1</v>
      </c>
      <c r="V47" s="169">
        <v>52.3</v>
      </c>
      <c r="W47" s="169">
        <v>68</v>
      </c>
      <c r="X47" s="169">
        <v>45.6</v>
      </c>
      <c r="Y47" s="169">
        <v>43.2</v>
      </c>
      <c r="Z47" s="169">
        <v>33.1</v>
      </c>
      <c r="AA47" s="169">
        <v>27.7</v>
      </c>
      <c r="AB47" s="169">
        <v>38.8</v>
      </c>
      <c r="AC47" s="169">
        <v>67.4</v>
      </c>
      <c r="AD47" s="169">
        <v>47.5</v>
      </c>
      <c r="AE47" s="169">
        <v>42.2</v>
      </c>
      <c r="AF47" s="197">
        <v>48</v>
      </c>
      <c r="AH47" s="67"/>
    </row>
    <row r="48" spans="1:34" ht="15">
      <c r="A48" s="165">
        <v>0.479166666666667</v>
      </c>
      <c r="B48" s="169">
        <v>11.7</v>
      </c>
      <c r="C48" s="169">
        <v>22.7</v>
      </c>
      <c r="D48" s="169">
        <v>12.6</v>
      </c>
      <c r="E48" s="169">
        <v>23.4</v>
      </c>
      <c r="F48" s="169">
        <v>22.2</v>
      </c>
      <c r="G48" s="169">
        <v>13.9</v>
      </c>
      <c r="H48" s="169">
        <v>48.5</v>
      </c>
      <c r="I48" s="169">
        <v>40.8</v>
      </c>
      <c r="J48" s="169">
        <v>50</v>
      </c>
      <c r="K48" s="169">
        <v>51.1</v>
      </c>
      <c r="L48" s="169">
        <v>36.5</v>
      </c>
      <c r="M48" s="169">
        <v>21.8</v>
      </c>
      <c r="N48" s="169">
        <v>38.6</v>
      </c>
      <c r="O48" s="169">
        <v>32.6</v>
      </c>
      <c r="P48" s="169">
        <v>48.5</v>
      </c>
      <c r="Q48" s="169">
        <v>45.6</v>
      </c>
      <c r="R48" s="169">
        <v>45.6</v>
      </c>
      <c r="S48" s="169">
        <v>31.7</v>
      </c>
      <c r="T48" s="169">
        <v>20.2</v>
      </c>
      <c r="U48" s="169">
        <v>34.1</v>
      </c>
      <c r="V48" s="169">
        <v>53</v>
      </c>
      <c r="W48" s="169">
        <v>65.2</v>
      </c>
      <c r="X48" s="169">
        <v>42.7</v>
      </c>
      <c r="Y48" s="169">
        <v>48.5</v>
      </c>
      <c r="Z48" s="169">
        <v>35</v>
      </c>
      <c r="AA48" s="169">
        <v>33.8</v>
      </c>
      <c r="AB48" s="169">
        <v>40</v>
      </c>
      <c r="AC48" s="169">
        <v>63.8</v>
      </c>
      <c r="AD48" s="169">
        <v>49.9</v>
      </c>
      <c r="AE48" s="169">
        <v>45.6</v>
      </c>
      <c r="AF48" s="197">
        <v>45.1</v>
      </c>
      <c r="AH48" s="67"/>
    </row>
    <row r="49" spans="1:34" ht="15">
      <c r="A49" s="165">
        <v>0.489583333333333</v>
      </c>
      <c r="B49" s="169">
        <v>11.8</v>
      </c>
      <c r="C49" s="169">
        <v>20.4</v>
      </c>
      <c r="D49" s="169">
        <v>11.7</v>
      </c>
      <c r="E49" s="169">
        <v>23.7</v>
      </c>
      <c r="F49" s="169">
        <v>21.2</v>
      </c>
      <c r="G49" s="169">
        <v>14.6</v>
      </c>
      <c r="H49" s="169">
        <v>49</v>
      </c>
      <c r="I49" s="169">
        <v>39.8</v>
      </c>
      <c r="J49" s="169">
        <v>46.8</v>
      </c>
      <c r="K49" s="169">
        <v>46.3</v>
      </c>
      <c r="L49" s="169">
        <v>34.6</v>
      </c>
      <c r="M49" s="169">
        <v>22.8</v>
      </c>
      <c r="N49" s="169">
        <v>31.6</v>
      </c>
      <c r="O49" s="169">
        <v>29.8</v>
      </c>
      <c r="P49" s="169">
        <v>51.8</v>
      </c>
      <c r="Q49" s="169">
        <v>44.2</v>
      </c>
      <c r="R49" s="169">
        <v>43.2</v>
      </c>
      <c r="S49" s="169">
        <v>34.1</v>
      </c>
      <c r="T49" s="169">
        <v>21.6</v>
      </c>
      <c r="U49" s="169">
        <v>36</v>
      </c>
      <c r="V49" s="169">
        <v>51</v>
      </c>
      <c r="W49" s="169">
        <v>64.8</v>
      </c>
      <c r="X49" s="169">
        <v>41.3</v>
      </c>
      <c r="Y49" s="169">
        <v>49</v>
      </c>
      <c r="Z49" s="169">
        <v>33.1</v>
      </c>
      <c r="AA49" s="169">
        <v>32.6</v>
      </c>
      <c r="AB49" s="169">
        <v>38.6</v>
      </c>
      <c r="AC49" s="169">
        <v>62.2</v>
      </c>
      <c r="AD49" s="169">
        <v>51.8</v>
      </c>
      <c r="AE49" s="169">
        <v>50.9</v>
      </c>
      <c r="AF49" s="197">
        <v>45.9</v>
      </c>
      <c r="AH49" s="67"/>
    </row>
    <row r="50" spans="1:34" ht="15">
      <c r="A50" s="165">
        <v>0.5</v>
      </c>
      <c r="B50" s="169">
        <v>11.2</v>
      </c>
      <c r="C50" s="169">
        <v>20.3</v>
      </c>
      <c r="D50" s="169">
        <v>10.5</v>
      </c>
      <c r="E50" s="169">
        <v>24.2</v>
      </c>
      <c r="F50" s="169">
        <v>22.1</v>
      </c>
      <c r="G50" s="169">
        <v>16.3</v>
      </c>
      <c r="H50" s="169">
        <v>46.6</v>
      </c>
      <c r="I50" s="169">
        <v>40.3</v>
      </c>
      <c r="J50" s="169">
        <v>52</v>
      </c>
      <c r="K50" s="169">
        <v>45.6</v>
      </c>
      <c r="L50" s="169">
        <v>35</v>
      </c>
      <c r="M50" s="169">
        <v>26.1</v>
      </c>
      <c r="N50" s="169">
        <v>30.5</v>
      </c>
      <c r="O50" s="169">
        <v>28.3</v>
      </c>
      <c r="P50" s="169">
        <v>50.9</v>
      </c>
      <c r="Q50" s="169">
        <v>43.2</v>
      </c>
      <c r="R50" s="169">
        <v>42.2</v>
      </c>
      <c r="S50" s="169">
        <v>33.6</v>
      </c>
      <c r="T50" s="169">
        <v>20.6</v>
      </c>
      <c r="U50" s="169">
        <v>32.6</v>
      </c>
      <c r="V50" s="169">
        <v>44.2</v>
      </c>
      <c r="W50" s="169">
        <v>67.7</v>
      </c>
      <c r="X50" s="169">
        <v>47</v>
      </c>
      <c r="Y50" s="169">
        <v>47</v>
      </c>
      <c r="Z50" s="169">
        <v>33.6</v>
      </c>
      <c r="AA50" s="169">
        <v>33.3</v>
      </c>
      <c r="AB50" s="169">
        <v>41.2</v>
      </c>
      <c r="AC50" s="169">
        <v>51.9</v>
      </c>
      <c r="AD50" s="169">
        <v>53.8</v>
      </c>
      <c r="AE50" s="169">
        <v>48</v>
      </c>
      <c r="AF50" s="197">
        <v>41.3</v>
      </c>
      <c r="AH50" s="67"/>
    </row>
    <row r="51" spans="1:34" ht="15">
      <c r="A51" s="165">
        <v>0.510416666666667</v>
      </c>
      <c r="B51" s="169">
        <v>12.3</v>
      </c>
      <c r="C51" s="169">
        <v>20.3</v>
      </c>
      <c r="D51" s="169">
        <v>11.1</v>
      </c>
      <c r="E51" s="169">
        <v>25</v>
      </c>
      <c r="F51" s="169">
        <v>23</v>
      </c>
      <c r="G51" s="169">
        <v>16.8</v>
      </c>
      <c r="H51" s="169">
        <v>45.6</v>
      </c>
      <c r="I51" s="169">
        <v>43.7</v>
      </c>
      <c r="J51" s="169">
        <v>53.2</v>
      </c>
      <c r="K51" s="169">
        <v>51.7</v>
      </c>
      <c r="L51" s="169">
        <v>35</v>
      </c>
      <c r="M51" s="169">
        <v>32.2</v>
      </c>
      <c r="N51" s="169">
        <v>30.9</v>
      </c>
      <c r="O51" s="169">
        <v>30.2</v>
      </c>
      <c r="P51" s="169">
        <v>46.6</v>
      </c>
      <c r="Q51" s="169">
        <v>44.2</v>
      </c>
      <c r="R51" s="169">
        <v>44.6</v>
      </c>
      <c r="S51" s="169">
        <v>35</v>
      </c>
      <c r="T51" s="169">
        <v>21.1</v>
      </c>
      <c r="U51" s="169">
        <v>36</v>
      </c>
      <c r="V51" s="169">
        <v>45.4</v>
      </c>
      <c r="W51" s="169">
        <v>59.9</v>
      </c>
      <c r="X51" s="169">
        <v>49.4</v>
      </c>
      <c r="Y51" s="169">
        <v>40.8</v>
      </c>
      <c r="Z51" s="169">
        <v>37</v>
      </c>
      <c r="AA51" s="169">
        <v>34.6</v>
      </c>
      <c r="AB51" s="169">
        <v>39.8</v>
      </c>
      <c r="AC51" s="169">
        <v>50.9</v>
      </c>
      <c r="AD51" s="169">
        <v>57.1</v>
      </c>
      <c r="AE51" s="169">
        <v>40.3</v>
      </c>
      <c r="AF51" s="197">
        <v>46.3</v>
      </c>
      <c r="AH51" s="67"/>
    </row>
    <row r="52" spans="1:34" ht="15">
      <c r="A52" s="165">
        <v>0.520833333333333</v>
      </c>
      <c r="B52" s="169">
        <v>11.8</v>
      </c>
      <c r="C52" s="169">
        <v>20</v>
      </c>
      <c r="D52" s="169">
        <v>11.5</v>
      </c>
      <c r="E52" s="169">
        <v>27.2</v>
      </c>
      <c r="F52" s="169">
        <v>22.6</v>
      </c>
      <c r="G52" s="169">
        <v>16.3</v>
      </c>
      <c r="H52" s="169">
        <v>51.8</v>
      </c>
      <c r="I52" s="169">
        <v>39.8</v>
      </c>
      <c r="J52" s="169">
        <v>60.4</v>
      </c>
      <c r="K52" s="169">
        <v>52</v>
      </c>
      <c r="L52" s="169">
        <v>35</v>
      </c>
      <c r="M52" s="169">
        <v>31.2</v>
      </c>
      <c r="N52" s="169">
        <v>29.2</v>
      </c>
      <c r="O52" s="169">
        <v>29.3</v>
      </c>
      <c r="P52" s="169">
        <v>47.5</v>
      </c>
      <c r="Q52" s="169">
        <v>46.6</v>
      </c>
      <c r="R52" s="169">
        <v>51.4</v>
      </c>
      <c r="S52" s="169">
        <v>36</v>
      </c>
      <c r="T52" s="169">
        <v>19.2</v>
      </c>
      <c r="U52" s="169">
        <v>34.1</v>
      </c>
      <c r="V52" s="169">
        <v>46.7</v>
      </c>
      <c r="W52" s="169">
        <v>60.2</v>
      </c>
      <c r="X52" s="169">
        <v>53.8</v>
      </c>
      <c r="Y52" s="169">
        <v>39.8</v>
      </c>
      <c r="Z52" s="169">
        <v>33.1</v>
      </c>
      <c r="AA52" s="169">
        <v>35.9</v>
      </c>
      <c r="AB52" s="169">
        <v>39.3</v>
      </c>
      <c r="AC52" s="169">
        <v>54.6</v>
      </c>
      <c r="AD52" s="169">
        <v>48</v>
      </c>
      <c r="AE52" s="169">
        <v>42.7</v>
      </c>
      <c r="AF52" s="197">
        <v>53.3</v>
      </c>
      <c r="AH52" s="67"/>
    </row>
    <row r="53" spans="1:34" ht="15">
      <c r="A53" s="165">
        <v>0.53125</v>
      </c>
      <c r="B53" s="169">
        <v>11.8</v>
      </c>
      <c r="C53" s="169">
        <v>20</v>
      </c>
      <c r="D53" s="169">
        <v>10.6</v>
      </c>
      <c r="E53" s="169">
        <v>25.8</v>
      </c>
      <c r="F53" s="169">
        <v>22</v>
      </c>
      <c r="G53" s="169">
        <v>16</v>
      </c>
      <c r="H53" s="169">
        <v>56.6</v>
      </c>
      <c r="I53" s="169">
        <v>40.8</v>
      </c>
      <c r="J53" s="169">
        <v>63.7</v>
      </c>
      <c r="K53" s="169">
        <v>50.4</v>
      </c>
      <c r="L53" s="169">
        <v>34.1</v>
      </c>
      <c r="M53" s="169">
        <v>33.8</v>
      </c>
      <c r="N53" s="169">
        <v>29.9</v>
      </c>
      <c r="O53" s="169">
        <v>30.7</v>
      </c>
      <c r="P53" s="169">
        <v>49.9</v>
      </c>
      <c r="Q53" s="169">
        <v>49</v>
      </c>
      <c r="R53" s="169">
        <v>50.9</v>
      </c>
      <c r="S53" s="169">
        <v>32.6</v>
      </c>
      <c r="T53" s="169">
        <v>20.6</v>
      </c>
      <c r="U53" s="169">
        <v>28.3</v>
      </c>
      <c r="V53" s="169">
        <v>44.3</v>
      </c>
      <c r="W53" s="169">
        <v>61.8</v>
      </c>
      <c r="X53" s="169">
        <v>58.6</v>
      </c>
      <c r="Y53" s="169">
        <v>43.2</v>
      </c>
      <c r="Z53" s="169">
        <v>35.5</v>
      </c>
      <c r="AA53" s="169">
        <v>36.1</v>
      </c>
      <c r="AB53" s="169">
        <v>38.6</v>
      </c>
      <c r="AC53" s="169">
        <v>58.8</v>
      </c>
      <c r="AD53" s="169">
        <v>52.8</v>
      </c>
      <c r="AE53" s="169">
        <v>44.2</v>
      </c>
      <c r="AF53" s="197">
        <v>51.3</v>
      </c>
      <c r="AH53" s="67"/>
    </row>
    <row r="54" spans="1:34" ht="15">
      <c r="A54" s="165">
        <v>0.541666666666667</v>
      </c>
      <c r="B54" s="169">
        <v>11.3</v>
      </c>
      <c r="C54" s="169">
        <v>20.3</v>
      </c>
      <c r="D54" s="169">
        <v>10.6</v>
      </c>
      <c r="E54" s="169">
        <v>25.1</v>
      </c>
      <c r="F54" s="169">
        <v>21.1</v>
      </c>
      <c r="G54" s="169">
        <v>15.8</v>
      </c>
      <c r="H54" s="169">
        <v>54.7</v>
      </c>
      <c r="I54" s="169">
        <v>39.4</v>
      </c>
      <c r="J54" s="169">
        <v>60.7</v>
      </c>
      <c r="K54" s="169">
        <v>55.2</v>
      </c>
      <c r="L54" s="169">
        <v>34.1</v>
      </c>
      <c r="M54" s="169">
        <v>35.3</v>
      </c>
      <c r="N54" s="169">
        <v>27.9</v>
      </c>
      <c r="O54" s="169">
        <v>32.2</v>
      </c>
      <c r="P54" s="169">
        <v>48.5</v>
      </c>
      <c r="Q54" s="169">
        <v>52.8</v>
      </c>
      <c r="R54" s="169">
        <v>47.5</v>
      </c>
      <c r="S54" s="169">
        <v>34.6</v>
      </c>
      <c r="T54" s="169">
        <v>23</v>
      </c>
      <c r="U54" s="169">
        <v>25.4</v>
      </c>
      <c r="V54" s="169">
        <v>47.1</v>
      </c>
      <c r="W54" s="169">
        <v>57.8</v>
      </c>
      <c r="X54" s="169">
        <v>52.3</v>
      </c>
      <c r="Y54" s="169">
        <v>40.8</v>
      </c>
      <c r="Z54" s="169">
        <v>36</v>
      </c>
      <c r="AA54" s="169">
        <v>32.8</v>
      </c>
      <c r="AB54" s="169">
        <v>42.1</v>
      </c>
      <c r="AC54" s="169">
        <v>58</v>
      </c>
      <c r="AD54" s="169">
        <v>51.4</v>
      </c>
      <c r="AE54" s="169">
        <v>45.1</v>
      </c>
      <c r="AF54" s="197">
        <v>48.2</v>
      </c>
      <c r="AH54" s="67"/>
    </row>
    <row r="55" spans="1:34" ht="15">
      <c r="A55" s="165">
        <v>0.552083333333333</v>
      </c>
      <c r="B55" s="169">
        <v>12.2</v>
      </c>
      <c r="C55" s="169">
        <v>18</v>
      </c>
      <c r="D55" s="169">
        <v>11.3</v>
      </c>
      <c r="E55" s="169">
        <v>26.7</v>
      </c>
      <c r="F55" s="169">
        <v>21.1</v>
      </c>
      <c r="G55" s="169">
        <v>13.5</v>
      </c>
      <c r="H55" s="169">
        <v>53.8</v>
      </c>
      <c r="I55" s="169">
        <v>38.9</v>
      </c>
      <c r="J55" s="169">
        <v>60.5</v>
      </c>
      <c r="K55" s="169">
        <v>57.7</v>
      </c>
      <c r="L55" s="169">
        <v>34.6</v>
      </c>
      <c r="M55" s="169">
        <v>35.8</v>
      </c>
      <c r="N55" s="169">
        <v>28.8</v>
      </c>
      <c r="O55" s="169">
        <v>31.7</v>
      </c>
      <c r="P55" s="169">
        <v>44.2</v>
      </c>
      <c r="Q55" s="169">
        <v>50.9</v>
      </c>
      <c r="R55" s="169">
        <v>48.5</v>
      </c>
      <c r="S55" s="169">
        <v>32.6</v>
      </c>
      <c r="T55" s="169">
        <v>26.9</v>
      </c>
      <c r="U55" s="169">
        <v>24.5</v>
      </c>
      <c r="V55" s="169">
        <v>52.2</v>
      </c>
      <c r="W55" s="169">
        <v>56.6</v>
      </c>
      <c r="X55" s="169">
        <v>52.8</v>
      </c>
      <c r="Y55" s="169">
        <v>41.8</v>
      </c>
      <c r="Z55" s="169">
        <v>35.5</v>
      </c>
      <c r="AA55" s="169">
        <v>32.1</v>
      </c>
      <c r="AB55" s="169">
        <v>41.8</v>
      </c>
      <c r="AC55" s="169">
        <v>60</v>
      </c>
      <c r="AD55" s="169">
        <v>46.6</v>
      </c>
      <c r="AE55" s="169">
        <v>43.7</v>
      </c>
      <c r="AF55" s="197">
        <v>47</v>
      </c>
      <c r="AH55" s="160"/>
    </row>
    <row r="56" spans="1:34" ht="15">
      <c r="A56" s="165">
        <v>0.5625</v>
      </c>
      <c r="B56" s="169">
        <v>11.3</v>
      </c>
      <c r="C56" s="169">
        <v>17.3</v>
      </c>
      <c r="D56" s="169">
        <v>10.6</v>
      </c>
      <c r="E56" s="169">
        <v>24.3</v>
      </c>
      <c r="F56" s="169">
        <v>20.6</v>
      </c>
      <c r="G56" s="169">
        <v>15</v>
      </c>
      <c r="H56" s="169">
        <v>56.2</v>
      </c>
      <c r="I56" s="169">
        <v>38.9</v>
      </c>
      <c r="J56" s="169">
        <v>57.4</v>
      </c>
      <c r="K56" s="169">
        <v>54.4</v>
      </c>
      <c r="L56" s="169">
        <v>34.6</v>
      </c>
      <c r="M56" s="169">
        <v>32.9</v>
      </c>
      <c r="N56" s="169">
        <v>29</v>
      </c>
      <c r="O56" s="169">
        <v>27.8</v>
      </c>
      <c r="P56" s="169">
        <v>44.6</v>
      </c>
      <c r="Q56" s="169">
        <v>50.9</v>
      </c>
      <c r="R56" s="169">
        <v>50.4</v>
      </c>
      <c r="S56" s="169">
        <v>34.1</v>
      </c>
      <c r="T56" s="169">
        <v>27.4</v>
      </c>
      <c r="U56" s="169">
        <v>25.9</v>
      </c>
      <c r="V56" s="169">
        <v>53.2</v>
      </c>
      <c r="W56" s="169">
        <v>54.1</v>
      </c>
      <c r="X56" s="169">
        <v>49.4</v>
      </c>
      <c r="Y56" s="169">
        <v>41.3</v>
      </c>
      <c r="Z56" s="169">
        <v>34.1</v>
      </c>
      <c r="AA56" s="169">
        <v>35.1</v>
      </c>
      <c r="AB56" s="169">
        <v>41.9</v>
      </c>
      <c r="AC56" s="169">
        <v>59.4</v>
      </c>
      <c r="AD56" s="169">
        <v>47.5</v>
      </c>
      <c r="AE56" s="169">
        <v>43.7</v>
      </c>
      <c r="AF56" s="197">
        <v>45.8</v>
      </c>
      <c r="AH56" s="160"/>
    </row>
    <row r="57" spans="1:34" ht="15">
      <c r="A57" s="165">
        <v>0.572916666666667</v>
      </c>
      <c r="B57" s="169">
        <v>11.7</v>
      </c>
      <c r="C57" s="169">
        <v>17.4</v>
      </c>
      <c r="D57" s="169">
        <v>11.6</v>
      </c>
      <c r="E57" s="169">
        <v>24.8</v>
      </c>
      <c r="F57" s="169">
        <v>21.2</v>
      </c>
      <c r="G57" s="169">
        <v>15.4</v>
      </c>
      <c r="H57" s="169">
        <v>51.8</v>
      </c>
      <c r="I57" s="169">
        <v>38.4</v>
      </c>
      <c r="J57" s="169">
        <v>53.5</v>
      </c>
      <c r="K57" s="169">
        <v>54.2</v>
      </c>
      <c r="L57" s="169">
        <v>33.1</v>
      </c>
      <c r="M57" s="169">
        <v>33.1</v>
      </c>
      <c r="N57" s="169">
        <v>27.2</v>
      </c>
      <c r="O57" s="169">
        <v>29.3</v>
      </c>
      <c r="P57" s="169">
        <v>43.2</v>
      </c>
      <c r="Q57" s="169">
        <v>51.8</v>
      </c>
      <c r="R57" s="169">
        <v>47.5</v>
      </c>
      <c r="S57" s="169">
        <v>32.6</v>
      </c>
      <c r="T57" s="169">
        <v>25</v>
      </c>
      <c r="U57" s="169">
        <v>28.3</v>
      </c>
      <c r="V57" s="169">
        <v>49.2</v>
      </c>
      <c r="W57" s="169">
        <v>53.2</v>
      </c>
      <c r="X57" s="169">
        <v>48</v>
      </c>
      <c r="Y57" s="169">
        <v>38.4</v>
      </c>
      <c r="Z57" s="169">
        <v>33.1</v>
      </c>
      <c r="AA57" s="169">
        <v>35.8</v>
      </c>
      <c r="AB57" s="169">
        <v>40</v>
      </c>
      <c r="AC57" s="169">
        <v>57.9</v>
      </c>
      <c r="AD57" s="169">
        <v>46.6</v>
      </c>
      <c r="AE57" s="169">
        <v>41.8</v>
      </c>
      <c r="AF57" s="197">
        <v>44</v>
      </c>
      <c r="AH57" s="160"/>
    </row>
    <row r="58" spans="1:34" ht="15">
      <c r="A58" s="165">
        <v>0.583333333333333</v>
      </c>
      <c r="B58" s="169">
        <v>11.2</v>
      </c>
      <c r="C58" s="169">
        <v>18.6</v>
      </c>
      <c r="D58" s="169">
        <v>11.6</v>
      </c>
      <c r="E58" s="169">
        <v>23.8</v>
      </c>
      <c r="F58" s="169">
        <v>20.6</v>
      </c>
      <c r="G58" s="169">
        <v>15.8</v>
      </c>
      <c r="H58" s="169">
        <v>50.4</v>
      </c>
      <c r="I58" s="169">
        <v>39.8</v>
      </c>
      <c r="J58" s="169">
        <v>53.3</v>
      </c>
      <c r="K58" s="169">
        <v>55</v>
      </c>
      <c r="L58" s="169">
        <v>30.2</v>
      </c>
      <c r="M58" s="169">
        <v>35.4</v>
      </c>
      <c r="N58" s="169">
        <v>26.3</v>
      </c>
      <c r="O58" s="169">
        <v>26.9</v>
      </c>
      <c r="P58" s="169">
        <v>42.7</v>
      </c>
      <c r="Q58" s="169">
        <v>50.9</v>
      </c>
      <c r="R58" s="169">
        <v>44.2</v>
      </c>
      <c r="S58" s="169">
        <v>33.6</v>
      </c>
      <c r="T58" s="169">
        <v>26.9</v>
      </c>
      <c r="U58" s="169">
        <v>27.4</v>
      </c>
      <c r="V58" s="169">
        <v>47.6</v>
      </c>
      <c r="W58" s="169">
        <v>48.2</v>
      </c>
      <c r="X58" s="169">
        <v>43.7</v>
      </c>
      <c r="Y58" s="169">
        <v>37.4</v>
      </c>
      <c r="Z58" s="169">
        <v>33.6</v>
      </c>
      <c r="AA58" s="169">
        <v>39.3</v>
      </c>
      <c r="AB58" s="169">
        <v>40.4</v>
      </c>
      <c r="AC58" s="169">
        <v>60.2</v>
      </c>
      <c r="AD58" s="169">
        <v>42.2</v>
      </c>
      <c r="AE58" s="169">
        <v>40.3</v>
      </c>
      <c r="AF58" s="197">
        <v>44.4</v>
      </c>
      <c r="AH58" s="160"/>
    </row>
    <row r="59" spans="1:34" ht="15">
      <c r="A59" s="165">
        <v>0.59375</v>
      </c>
      <c r="B59" s="169">
        <v>11.8</v>
      </c>
      <c r="C59" s="169">
        <v>18</v>
      </c>
      <c r="D59" s="169">
        <v>11.1</v>
      </c>
      <c r="E59" s="169">
        <v>24.7</v>
      </c>
      <c r="F59" s="169">
        <v>16.4</v>
      </c>
      <c r="G59" s="169">
        <v>15.4</v>
      </c>
      <c r="H59" s="169">
        <v>48.5</v>
      </c>
      <c r="I59" s="169">
        <v>36</v>
      </c>
      <c r="J59" s="169">
        <v>52</v>
      </c>
      <c r="K59" s="169">
        <v>54.7</v>
      </c>
      <c r="L59" s="169">
        <v>30.2</v>
      </c>
      <c r="M59" s="169">
        <v>36.5</v>
      </c>
      <c r="N59" s="169">
        <v>28.8</v>
      </c>
      <c r="O59" s="169">
        <v>27.8</v>
      </c>
      <c r="P59" s="169">
        <v>39.8</v>
      </c>
      <c r="Q59" s="169">
        <v>50.9</v>
      </c>
      <c r="R59" s="169">
        <v>41.3</v>
      </c>
      <c r="S59" s="169">
        <v>32.2</v>
      </c>
      <c r="T59" s="169">
        <v>24.5</v>
      </c>
      <c r="U59" s="169">
        <v>26.9</v>
      </c>
      <c r="V59" s="169">
        <v>48.4</v>
      </c>
      <c r="W59" s="169">
        <v>45.2</v>
      </c>
      <c r="X59" s="169">
        <v>42.7</v>
      </c>
      <c r="Y59" s="169">
        <v>33.6</v>
      </c>
      <c r="Z59" s="169">
        <v>33.6</v>
      </c>
      <c r="AA59" s="169">
        <v>35.4</v>
      </c>
      <c r="AB59" s="169">
        <v>38.5</v>
      </c>
      <c r="AC59" s="169">
        <v>57.1</v>
      </c>
      <c r="AD59" s="169">
        <v>42.7</v>
      </c>
      <c r="AE59" s="169">
        <v>38.4</v>
      </c>
      <c r="AF59" s="197">
        <v>42.4</v>
      </c>
      <c r="AH59" s="160"/>
    </row>
    <row r="60" spans="1:34" ht="15">
      <c r="A60" s="165">
        <v>0.604166666666667</v>
      </c>
      <c r="B60" s="169">
        <v>11.4</v>
      </c>
      <c r="C60" s="169">
        <v>18</v>
      </c>
      <c r="D60" s="169">
        <v>10.6</v>
      </c>
      <c r="E60" s="169">
        <v>23.5</v>
      </c>
      <c r="F60" s="169">
        <v>15.6</v>
      </c>
      <c r="G60" s="169">
        <v>16.2</v>
      </c>
      <c r="H60" s="169">
        <v>46.6</v>
      </c>
      <c r="I60" s="169">
        <v>37.9</v>
      </c>
      <c r="J60" s="169">
        <v>53.6</v>
      </c>
      <c r="K60" s="169">
        <v>57.7</v>
      </c>
      <c r="L60" s="169">
        <v>28.3</v>
      </c>
      <c r="M60" s="169">
        <v>33.5</v>
      </c>
      <c r="N60" s="169">
        <v>27.9</v>
      </c>
      <c r="O60" s="169">
        <v>25.9</v>
      </c>
      <c r="P60" s="169">
        <v>41.8</v>
      </c>
      <c r="Q60" s="169">
        <v>51.4</v>
      </c>
      <c r="R60" s="169">
        <v>38.9</v>
      </c>
      <c r="S60" s="169">
        <v>35.5</v>
      </c>
      <c r="T60" s="169">
        <v>24</v>
      </c>
      <c r="U60" s="169">
        <v>24</v>
      </c>
      <c r="V60" s="169">
        <v>53</v>
      </c>
      <c r="W60" s="169">
        <v>48.6</v>
      </c>
      <c r="X60" s="169">
        <v>43.7</v>
      </c>
      <c r="Y60" s="169">
        <v>35</v>
      </c>
      <c r="Z60" s="169">
        <v>34.6</v>
      </c>
      <c r="AA60" s="169">
        <v>33</v>
      </c>
      <c r="AB60" s="169">
        <v>38</v>
      </c>
      <c r="AC60" s="169">
        <v>53.9</v>
      </c>
      <c r="AD60" s="169">
        <v>37.9</v>
      </c>
      <c r="AE60" s="169">
        <v>37.9</v>
      </c>
      <c r="AF60" s="197">
        <v>41.1</v>
      </c>
      <c r="AH60" s="160"/>
    </row>
    <row r="61" spans="1:34" ht="15">
      <c r="A61" s="165">
        <v>0.614583333333333</v>
      </c>
      <c r="B61" s="169">
        <v>12</v>
      </c>
      <c r="C61" s="169">
        <v>16.6</v>
      </c>
      <c r="D61" s="169">
        <v>11.5</v>
      </c>
      <c r="E61" s="169">
        <v>21.4</v>
      </c>
      <c r="F61" s="169">
        <v>14.8</v>
      </c>
      <c r="G61" s="169">
        <v>14.4</v>
      </c>
      <c r="H61" s="169">
        <v>50.4</v>
      </c>
      <c r="I61" s="169">
        <v>45.6</v>
      </c>
      <c r="J61" s="169">
        <v>56.8</v>
      </c>
      <c r="K61" s="169">
        <v>52.4</v>
      </c>
      <c r="L61" s="169">
        <v>25.9</v>
      </c>
      <c r="M61" s="169">
        <v>33.4</v>
      </c>
      <c r="N61" s="169">
        <v>26.6</v>
      </c>
      <c r="O61" s="169">
        <v>25.4</v>
      </c>
      <c r="P61" s="169">
        <v>48.5</v>
      </c>
      <c r="Q61" s="169">
        <v>51.4</v>
      </c>
      <c r="R61" s="169">
        <v>33.6</v>
      </c>
      <c r="S61" s="169">
        <v>38.4</v>
      </c>
      <c r="T61" s="169">
        <v>23.5</v>
      </c>
      <c r="U61" s="169">
        <v>23.5</v>
      </c>
      <c r="V61" s="169">
        <v>51.6</v>
      </c>
      <c r="W61" s="169">
        <v>51.2</v>
      </c>
      <c r="X61" s="169">
        <v>45.6</v>
      </c>
      <c r="Y61" s="169">
        <v>34.1</v>
      </c>
      <c r="Z61" s="169">
        <v>33.6</v>
      </c>
      <c r="AA61" s="169">
        <v>33.9</v>
      </c>
      <c r="AB61" s="169">
        <v>36.5</v>
      </c>
      <c r="AC61" s="169">
        <v>55.6</v>
      </c>
      <c r="AD61" s="169">
        <v>43.2</v>
      </c>
      <c r="AE61" s="169">
        <v>39.4</v>
      </c>
      <c r="AF61" s="197">
        <v>40.2</v>
      </c>
      <c r="AH61" s="160"/>
    </row>
    <row r="62" spans="1:34" ht="15">
      <c r="A62" s="165">
        <v>0.625</v>
      </c>
      <c r="B62" s="169">
        <v>11.3</v>
      </c>
      <c r="C62" s="169">
        <v>15.8</v>
      </c>
      <c r="D62" s="169">
        <v>10.6</v>
      </c>
      <c r="E62" s="169">
        <v>22</v>
      </c>
      <c r="F62" s="169">
        <v>15.4</v>
      </c>
      <c r="G62" s="169">
        <v>15</v>
      </c>
      <c r="H62" s="169">
        <v>51.8</v>
      </c>
      <c r="I62" s="169">
        <v>43.2</v>
      </c>
      <c r="J62" s="169">
        <v>56.2</v>
      </c>
      <c r="K62" s="169">
        <v>52</v>
      </c>
      <c r="L62" s="169">
        <v>25</v>
      </c>
      <c r="M62" s="169">
        <v>35.4</v>
      </c>
      <c r="N62" s="169">
        <v>26.1</v>
      </c>
      <c r="O62" s="169">
        <v>25</v>
      </c>
      <c r="P62" s="169">
        <v>48.5</v>
      </c>
      <c r="Q62" s="169">
        <v>50.9</v>
      </c>
      <c r="R62" s="169">
        <v>33.1</v>
      </c>
      <c r="S62" s="169">
        <v>37.4</v>
      </c>
      <c r="T62" s="169">
        <v>23.5</v>
      </c>
      <c r="U62" s="169">
        <v>25</v>
      </c>
      <c r="V62" s="169">
        <v>43.1</v>
      </c>
      <c r="W62" s="169">
        <v>49.5</v>
      </c>
      <c r="X62" s="169">
        <v>45.1</v>
      </c>
      <c r="Y62" s="169">
        <v>33.1</v>
      </c>
      <c r="Z62" s="169">
        <v>31.2</v>
      </c>
      <c r="AA62" s="169">
        <v>32.8</v>
      </c>
      <c r="AB62" s="169">
        <v>35.6</v>
      </c>
      <c r="AC62" s="169">
        <v>56</v>
      </c>
      <c r="AD62" s="169">
        <v>41.3</v>
      </c>
      <c r="AE62" s="169">
        <v>37</v>
      </c>
      <c r="AF62" s="197">
        <v>35.8</v>
      </c>
      <c r="AH62" s="160"/>
    </row>
    <row r="63" spans="1:34" ht="15">
      <c r="A63" s="165">
        <v>0.635416666666667</v>
      </c>
      <c r="B63" s="169">
        <v>11.8</v>
      </c>
      <c r="C63" s="169">
        <v>16.7</v>
      </c>
      <c r="D63" s="169">
        <v>11</v>
      </c>
      <c r="E63" s="169">
        <v>20.4</v>
      </c>
      <c r="F63" s="169">
        <v>16.3</v>
      </c>
      <c r="G63" s="169">
        <v>15.4</v>
      </c>
      <c r="H63" s="169">
        <v>51.4</v>
      </c>
      <c r="I63" s="169">
        <v>42.2</v>
      </c>
      <c r="J63" s="169">
        <v>52.8</v>
      </c>
      <c r="K63" s="169">
        <v>48.5</v>
      </c>
      <c r="L63" s="169">
        <v>22.6</v>
      </c>
      <c r="M63" s="169">
        <v>35.4</v>
      </c>
      <c r="N63" s="169">
        <v>26</v>
      </c>
      <c r="O63" s="169">
        <v>24</v>
      </c>
      <c r="P63" s="169">
        <v>49</v>
      </c>
      <c r="Q63" s="169">
        <v>51.8</v>
      </c>
      <c r="R63" s="169">
        <v>35.5</v>
      </c>
      <c r="S63" s="169">
        <v>38.4</v>
      </c>
      <c r="T63" s="169">
        <v>21.6</v>
      </c>
      <c r="U63" s="169">
        <v>22.6</v>
      </c>
      <c r="V63" s="169">
        <v>42.8</v>
      </c>
      <c r="W63" s="169">
        <v>46</v>
      </c>
      <c r="X63" s="169">
        <v>43.2</v>
      </c>
      <c r="Y63" s="169">
        <v>33.1</v>
      </c>
      <c r="Z63" s="169">
        <v>32.2</v>
      </c>
      <c r="AA63" s="169">
        <v>34</v>
      </c>
      <c r="AB63" s="169">
        <v>34.9</v>
      </c>
      <c r="AC63" s="169">
        <v>56</v>
      </c>
      <c r="AD63" s="169">
        <v>41.8</v>
      </c>
      <c r="AE63" s="169">
        <v>36</v>
      </c>
      <c r="AF63" s="197">
        <v>34.6</v>
      </c>
      <c r="AH63" s="160"/>
    </row>
    <row r="64" spans="1:34" ht="15">
      <c r="A64" s="165">
        <v>0.645833333333333</v>
      </c>
      <c r="B64" s="169">
        <v>11.7</v>
      </c>
      <c r="C64" s="169">
        <v>15.9</v>
      </c>
      <c r="D64" s="169">
        <v>11.1</v>
      </c>
      <c r="E64" s="169">
        <v>19.7</v>
      </c>
      <c r="F64" s="169">
        <v>15.3</v>
      </c>
      <c r="G64" s="169">
        <v>15.4</v>
      </c>
      <c r="H64" s="169">
        <v>50.4</v>
      </c>
      <c r="I64" s="169">
        <v>40.3</v>
      </c>
      <c r="J64" s="169">
        <v>50.4</v>
      </c>
      <c r="K64" s="169">
        <v>46.7</v>
      </c>
      <c r="L64" s="169">
        <v>22.1</v>
      </c>
      <c r="M64" s="169">
        <v>36.4</v>
      </c>
      <c r="N64" s="169">
        <v>24.9</v>
      </c>
      <c r="O64" s="169">
        <v>24.5</v>
      </c>
      <c r="P64" s="169">
        <v>47</v>
      </c>
      <c r="Q64" s="169">
        <v>50.4</v>
      </c>
      <c r="R64" s="169">
        <v>37.4</v>
      </c>
      <c r="S64" s="169">
        <v>41.3</v>
      </c>
      <c r="T64" s="169">
        <v>23.5</v>
      </c>
      <c r="U64" s="169">
        <v>24</v>
      </c>
      <c r="V64" s="169">
        <v>39</v>
      </c>
      <c r="W64" s="169">
        <v>43.6</v>
      </c>
      <c r="X64" s="169">
        <v>42.7</v>
      </c>
      <c r="Y64" s="169">
        <v>35</v>
      </c>
      <c r="Z64" s="169">
        <v>35.5</v>
      </c>
      <c r="AA64" s="169">
        <v>34.8</v>
      </c>
      <c r="AB64" s="169">
        <v>32.6</v>
      </c>
      <c r="AC64" s="169">
        <v>50.8</v>
      </c>
      <c r="AD64" s="169">
        <v>38.4</v>
      </c>
      <c r="AE64" s="169">
        <v>35.5</v>
      </c>
      <c r="AF64" s="197">
        <v>29.8</v>
      </c>
      <c r="AH64" s="160"/>
    </row>
    <row r="65" spans="1:34" ht="15">
      <c r="A65" s="165">
        <v>0.65625</v>
      </c>
      <c r="B65" s="169">
        <v>11.3</v>
      </c>
      <c r="C65" s="169">
        <v>15.6</v>
      </c>
      <c r="D65" s="169">
        <v>11.1</v>
      </c>
      <c r="E65" s="169">
        <v>19.9</v>
      </c>
      <c r="F65" s="169">
        <v>16.7</v>
      </c>
      <c r="G65" s="169">
        <v>15.3</v>
      </c>
      <c r="H65" s="169">
        <v>48.5</v>
      </c>
      <c r="I65" s="169">
        <v>40.3</v>
      </c>
      <c r="J65" s="169">
        <v>45.6</v>
      </c>
      <c r="K65" s="169">
        <v>43.6</v>
      </c>
      <c r="L65" s="169">
        <v>20.6</v>
      </c>
      <c r="M65" s="169">
        <v>35.6</v>
      </c>
      <c r="N65" s="169">
        <v>23.6</v>
      </c>
      <c r="O65" s="169">
        <v>23</v>
      </c>
      <c r="P65" s="169">
        <v>42.7</v>
      </c>
      <c r="Q65" s="169">
        <v>49.9</v>
      </c>
      <c r="R65" s="169">
        <v>33.6</v>
      </c>
      <c r="S65" s="169">
        <v>37.4</v>
      </c>
      <c r="T65" s="169">
        <v>25</v>
      </c>
      <c r="U65" s="169">
        <v>23.5</v>
      </c>
      <c r="V65" s="169">
        <v>37.1</v>
      </c>
      <c r="W65" s="169">
        <v>43.3</v>
      </c>
      <c r="X65" s="169">
        <v>35.5</v>
      </c>
      <c r="Y65" s="169">
        <v>32.6</v>
      </c>
      <c r="Z65" s="169">
        <v>36.5</v>
      </c>
      <c r="AA65" s="169">
        <v>33.3</v>
      </c>
      <c r="AB65" s="169">
        <v>32.2</v>
      </c>
      <c r="AC65" s="169">
        <v>46.5</v>
      </c>
      <c r="AD65" s="169">
        <v>37.4</v>
      </c>
      <c r="AE65" s="169">
        <v>37.9</v>
      </c>
      <c r="AF65" s="197">
        <v>31.6</v>
      </c>
      <c r="AH65" s="160"/>
    </row>
    <row r="66" spans="1:34" ht="15">
      <c r="A66" s="165">
        <v>0.666666666666667</v>
      </c>
      <c r="B66" s="169">
        <v>11.7</v>
      </c>
      <c r="C66" s="169">
        <v>15.8</v>
      </c>
      <c r="D66" s="169">
        <v>11.1</v>
      </c>
      <c r="E66" s="169">
        <v>18.1</v>
      </c>
      <c r="F66" s="169">
        <v>15.8</v>
      </c>
      <c r="G66" s="169">
        <v>16.3</v>
      </c>
      <c r="H66" s="169">
        <v>48</v>
      </c>
      <c r="I66" s="169">
        <v>35</v>
      </c>
      <c r="J66" s="169">
        <v>39.2</v>
      </c>
      <c r="K66" s="169">
        <v>35.8</v>
      </c>
      <c r="L66" s="169">
        <v>18.7</v>
      </c>
      <c r="M66" s="169">
        <v>34.8</v>
      </c>
      <c r="N66" s="169">
        <v>21.5</v>
      </c>
      <c r="O66" s="169">
        <v>21.6</v>
      </c>
      <c r="P66" s="169">
        <v>34.6</v>
      </c>
      <c r="Q66" s="169">
        <v>43.7</v>
      </c>
      <c r="R66" s="169">
        <v>32.2</v>
      </c>
      <c r="S66" s="169">
        <v>34.1</v>
      </c>
      <c r="T66" s="169">
        <v>24.5</v>
      </c>
      <c r="U66" s="169">
        <v>21.6</v>
      </c>
      <c r="V66" s="169">
        <v>35.1</v>
      </c>
      <c r="W66" s="169">
        <v>38</v>
      </c>
      <c r="X66" s="169">
        <v>34.6</v>
      </c>
      <c r="Y66" s="169">
        <v>31.2</v>
      </c>
      <c r="Z66" s="169">
        <v>33.1</v>
      </c>
      <c r="AA66" s="169">
        <v>32.1</v>
      </c>
      <c r="AB66" s="169">
        <v>31.4</v>
      </c>
      <c r="AC66" s="169">
        <v>39.6</v>
      </c>
      <c r="AD66" s="169">
        <v>37</v>
      </c>
      <c r="AE66" s="169">
        <v>36.5</v>
      </c>
      <c r="AF66" s="197">
        <v>31.2</v>
      </c>
      <c r="AH66" s="160"/>
    </row>
    <row r="67" spans="1:34" ht="15">
      <c r="A67" s="165">
        <v>0.677083333333333</v>
      </c>
      <c r="B67" s="169">
        <v>11.3</v>
      </c>
      <c r="C67" s="169">
        <v>15.1</v>
      </c>
      <c r="D67" s="169">
        <v>11.1</v>
      </c>
      <c r="E67" s="169">
        <v>17.7</v>
      </c>
      <c r="F67" s="169">
        <v>15.2</v>
      </c>
      <c r="G67" s="169">
        <v>14.8</v>
      </c>
      <c r="H67" s="169">
        <v>48</v>
      </c>
      <c r="I67" s="169">
        <v>29.8</v>
      </c>
      <c r="J67" s="169">
        <v>41.7</v>
      </c>
      <c r="K67" s="169">
        <v>35</v>
      </c>
      <c r="L67" s="169">
        <v>16.3</v>
      </c>
      <c r="M67" s="169">
        <v>34.2</v>
      </c>
      <c r="N67" s="169">
        <v>18</v>
      </c>
      <c r="O67" s="169">
        <v>18.7</v>
      </c>
      <c r="P67" s="169">
        <v>25.4</v>
      </c>
      <c r="Q67" s="169">
        <v>40.3</v>
      </c>
      <c r="R67" s="169">
        <v>29.3</v>
      </c>
      <c r="S67" s="169">
        <v>33.6</v>
      </c>
      <c r="T67" s="169">
        <v>22.6</v>
      </c>
      <c r="U67" s="169">
        <v>23</v>
      </c>
      <c r="V67" s="169">
        <v>34.2</v>
      </c>
      <c r="W67" s="169">
        <v>38.9</v>
      </c>
      <c r="X67" s="169">
        <v>34.1</v>
      </c>
      <c r="Y67" s="169">
        <v>34.6</v>
      </c>
      <c r="Z67" s="169">
        <v>33.1</v>
      </c>
      <c r="AA67" s="169">
        <v>33.5</v>
      </c>
      <c r="AB67" s="169">
        <v>30.9</v>
      </c>
      <c r="AC67" s="169">
        <v>37.5</v>
      </c>
      <c r="AD67" s="169">
        <v>30.7</v>
      </c>
      <c r="AE67" s="169">
        <v>31.2</v>
      </c>
      <c r="AF67" s="197">
        <v>29.2</v>
      </c>
      <c r="AH67" s="160"/>
    </row>
    <row r="68" spans="1:34" ht="15">
      <c r="A68" s="165">
        <v>0.6875</v>
      </c>
      <c r="B68" s="169">
        <v>10.7</v>
      </c>
      <c r="C68" s="169">
        <v>15.6</v>
      </c>
      <c r="D68" s="169">
        <v>11.5</v>
      </c>
      <c r="E68" s="169">
        <v>17.3</v>
      </c>
      <c r="F68" s="169">
        <v>15.8</v>
      </c>
      <c r="G68" s="169">
        <v>14.9</v>
      </c>
      <c r="H68" s="169">
        <v>48</v>
      </c>
      <c r="I68" s="169">
        <v>34.6</v>
      </c>
      <c r="J68" s="169">
        <v>42.9</v>
      </c>
      <c r="K68" s="169">
        <v>32.9</v>
      </c>
      <c r="L68" s="169">
        <v>16.8</v>
      </c>
      <c r="M68" s="169">
        <v>31.7</v>
      </c>
      <c r="N68" s="169">
        <v>18.1</v>
      </c>
      <c r="O68" s="169">
        <v>18.7</v>
      </c>
      <c r="P68" s="169">
        <v>23.5</v>
      </c>
      <c r="Q68" s="169">
        <v>39.4</v>
      </c>
      <c r="R68" s="169">
        <v>30.2</v>
      </c>
      <c r="S68" s="169">
        <v>31.7</v>
      </c>
      <c r="T68" s="169">
        <v>22.6</v>
      </c>
      <c r="U68" s="169">
        <v>24</v>
      </c>
      <c r="V68" s="169">
        <v>33.4</v>
      </c>
      <c r="W68" s="169">
        <v>34.9</v>
      </c>
      <c r="X68" s="169">
        <v>34.1</v>
      </c>
      <c r="Y68" s="169">
        <v>33.1</v>
      </c>
      <c r="Z68" s="169">
        <v>35.5</v>
      </c>
      <c r="AA68" s="169">
        <v>28.8</v>
      </c>
      <c r="AB68" s="169">
        <v>28.8</v>
      </c>
      <c r="AC68" s="169">
        <v>30.2</v>
      </c>
      <c r="AD68" s="169">
        <v>28.3</v>
      </c>
      <c r="AE68" s="169">
        <v>31.7</v>
      </c>
      <c r="AF68" s="197">
        <v>28.6</v>
      </c>
      <c r="AH68" s="160"/>
    </row>
    <row r="69" spans="1:34" ht="15">
      <c r="A69" s="165">
        <v>0.697916666666667</v>
      </c>
      <c r="B69" s="169">
        <v>11.4</v>
      </c>
      <c r="C69" s="169">
        <v>15.1</v>
      </c>
      <c r="D69" s="169">
        <v>12</v>
      </c>
      <c r="E69" s="169">
        <v>16.2</v>
      </c>
      <c r="F69" s="169">
        <v>16.2</v>
      </c>
      <c r="G69" s="169">
        <v>13.9</v>
      </c>
      <c r="H69" s="169">
        <v>45.6</v>
      </c>
      <c r="I69" s="169">
        <v>36</v>
      </c>
      <c r="J69" s="169">
        <v>36.8</v>
      </c>
      <c r="K69" s="169">
        <v>32.2</v>
      </c>
      <c r="L69" s="169">
        <v>16.3</v>
      </c>
      <c r="M69" s="169">
        <v>28.3</v>
      </c>
      <c r="N69" s="169">
        <v>17.7</v>
      </c>
      <c r="O69" s="169">
        <v>18.2</v>
      </c>
      <c r="P69" s="169">
        <v>29.3</v>
      </c>
      <c r="Q69" s="169">
        <v>36</v>
      </c>
      <c r="R69" s="169">
        <v>26.9</v>
      </c>
      <c r="S69" s="169">
        <v>29.3</v>
      </c>
      <c r="T69" s="169">
        <v>20.6</v>
      </c>
      <c r="U69" s="169">
        <v>21.1</v>
      </c>
      <c r="V69" s="169">
        <v>33.8</v>
      </c>
      <c r="W69" s="169">
        <v>34.8</v>
      </c>
      <c r="X69" s="169">
        <v>32.6</v>
      </c>
      <c r="Y69" s="169">
        <v>34.1</v>
      </c>
      <c r="Z69" s="169">
        <v>33.6</v>
      </c>
      <c r="AA69" s="169">
        <v>28.2</v>
      </c>
      <c r="AB69" s="169">
        <v>25</v>
      </c>
      <c r="AC69" s="169">
        <v>26.6</v>
      </c>
      <c r="AD69" s="169">
        <v>31.7</v>
      </c>
      <c r="AE69" s="169">
        <v>30.7</v>
      </c>
      <c r="AF69" s="197">
        <v>25.8</v>
      </c>
      <c r="AH69" s="160"/>
    </row>
    <row r="70" spans="1:34" ht="15">
      <c r="A70" s="165">
        <v>0.708333333333333</v>
      </c>
      <c r="B70" s="169">
        <v>11.8</v>
      </c>
      <c r="C70" s="169">
        <v>14.7</v>
      </c>
      <c r="D70" s="169">
        <v>12.5</v>
      </c>
      <c r="E70" s="169">
        <v>16.5</v>
      </c>
      <c r="F70" s="169">
        <v>17</v>
      </c>
      <c r="G70" s="169">
        <v>13.8</v>
      </c>
      <c r="H70" s="169">
        <v>43.7</v>
      </c>
      <c r="I70" s="169">
        <v>40.3</v>
      </c>
      <c r="J70" s="169">
        <v>34.7</v>
      </c>
      <c r="K70" s="169">
        <v>32.9</v>
      </c>
      <c r="L70" s="169">
        <v>17.3</v>
      </c>
      <c r="M70" s="169">
        <v>25.1</v>
      </c>
      <c r="N70" s="169">
        <v>16.2</v>
      </c>
      <c r="O70" s="169">
        <v>17.8</v>
      </c>
      <c r="P70" s="169">
        <v>34.6</v>
      </c>
      <c r="Q70" s="169">
        <v>29.3</v>
      </c>
      <c r="R70" s="169">
        <v>28.8</v>
      </c>
      <c r="S70" s="169">
        <v>22.6</v>
      </c>
      <c r="T70" s="169">
        <v>24.5</v>
      </c>
      <c r="U70" s="169">
        <v>18.2</v>
      </c>
      <c r="V70" s="169">
        <v>34.1</v>
      </c>
      <c r="W70" s="169">
        <v>37.6</v>
      </c>
      <c r="X70" s="169">
        <v>29.3</v>
      </c>
      <c r="Y70" s="169">
        <v>29.8</v>
      </c>
      <c r="Z70" s="169">
        <v>30.7</v>
      </c>
      <c r="AA70" s="169">
        <v>28</v>
      </c>
      <c r="AB70" s="169">
        <v>22.2</v>
      </c>
      <c r="AC70" s="169">
        <v>25.2</v>
      </c>
      <c r="AD70" s="169">
        <v>33.6</v>
      </c>
      <c r="AE70" s="169">
        <v>29.3</v>
      </c>
      <c r="AF70" s="197">
        <v>23.4</v>
      </c>
      <c r="AH70" s="160"/>
    </row>
    <row r="71" spans="1:34" ht="15">
      <c r="A71" s="165">
        <v>0.71875</v>
      </c>
      <c r="B71" s="169">
        <v>10.8</v>
      </c>
      <c r="C71" s="169">
        <v>15.1</v>
      </c>
      <c r="D71" s="169">
        <v>11.6</v>
      </c>
      <c r="E71" s="169">
        <v>16.2</v>
      </c>
      <c r="F71" s="169">
        <v>18.6</v>
      </c>
      <c r="G71" s="169">
        <v>13</v>
      </c>
      <c r="H71" s="169">
        <v>40.8</v>
      </c>
      <c r="I71" s="169">
        <v>38.4</v>
      </c>
      <c r="J71" s="169">
        <v>31.5</v>
      </c>
      <c r="K71" s="169">
        <v>32.2</v>
      </c>
      <c r="L71" s="169">
        <v>18.2</v>
      </c>
      <c r="M71" s="169">
        <v>25.4</v>
      </c>
      <c r="N71" s="169">
        <v>16.6</v>
      </c>
      <c r="O71" s="169">
        <v>17.3</v>
      </c>
      <c r="P71" s="169">
        <v>33.1</v>
      </c>
      <c r="Q71" s="169">
        <v>28.3</v>
      </c>
      <c r="R71" s="169">
        <v>25</v>
      </c>
      <c r="S71" s="169">
        <v>21.1</v>
      </c>
      <c r="T71" s="169">
        <v>20.6</v>
      </c>
      <c r="U71" s="169">
        <v>13.9</v>
      </c>
      <c r="V71" s="169">
        <v>33.4</v>
      </c>
      <c r="W71" s="169">
        <v>41.2</v>
      </c>
      <c r="X71" s="169">
        <v>28.3</v>
      </c>
      <c r="Y71" s="169">
        <v>26.9</v>
      </c>
      <c r="Z71" s="169">
        <v>32.2</v>
      </c>
      <c r="AA71" s="169">
        <v>29.5</v>
      </c>
      <c r="AB71" s="169">
        <v>20.6</v>
      </c>
      <c r="AC71" s="169">
        <v>23.9</v>
      </c>
      <c r="AD71" s="169">
        <v>36.5</v>
      </c>
      <c r="AE71" s="169">
        <v>26.4</v>
      </c>
      <c r="AF71" s="197">
        <v>24.1</v>
      </c>
      <c r="AH71" s="160"/>
    </row>
    <row r="72" spans="1:34" ht="15">
      <c r="A72" s="165">
        <v>0.729166666666667</v>
      </c>
      <c r="B72" s="169">
        <v>10.8</v>
      </c>
      <c r="C72" s="169">
        <v>14.7</v>
      </c>
      <c r="D72" s="169">
        <v>11.5</v>
      </c>
      <c r="E72" s="169">
        <v>16.6</v>
      </c>
      <c r="F72" s="169">
        <v>17.4</v>
      </c>
      <c r="G72" s="169">
        <v>13</v>
      </c>
      <c r="H72" s="169">
        <v>40.8</v>
      </c>
      <c r="I72" s="169">
        <v>30.7</v>
      </c>
      <c r="J72" s="169">
        <v>30.7</v>
      </c>
      <c r="K72" s="169">
        <v>29.3</v>
      </c>
      <c r="L72" s="169">
        <v>19.7</v>
      </c>
      <c r="M72" s="169">
        <v>27.2</v>
      </c>
      <c r="N72" s="169">
        <v>16.2</v>
      </c>
      <c r="O72" s="169">
        <v>17.8</v>
      </c>
      <c r="P72" s="169">
        <v>27.8</v>
      </c>
      <c r="Q72" s="169">
        <v>28.8</v>
      </c>
      <c r="R72" s="169">
        <v>23</v>
      </c>
      <c r="S72" s="169">
        <v>20.6</v>
      </c>
      <c r="T72" s="169">
        <v>16.3</v>
      </c>
      <c r="U72" s="169">
        <v>14.4</v>
      </c>
      <c r="V72" s="169">
        <v>32.5</v>
      </c>
      <c r="W72" s="169">
        <v>38.8</v>
      </c>
      <c r="X72" s="169">
        <v>25.4</v>
      </c>
      <c r="Y72" s="169">
        <v>23</v>
      </c>
      <c r="Z72" s="169">
        <v>31.7</v>
      </c>
      <c r="AA72" s="169">
        <v>30.6</v>
      </c>
      <c r="AB72" s="169">
        <v>15.7</v>
      </c>
      <c r="AC72" s="169">
        <v>23.5</v>
      </c>
      <c r="AD72" s="169">
        <v>34.1</v>
      </c>
      <c r="AE72" s="169">
        <v>24</v>
      </c>
      <c r="AF72" s="197">
        <v>21.5</v>
      </c>
      <c r="AH72" s="160"/>
    </row>
    <row r="73" spans="1:34" ht="15">
      <c r="A73" s="165">
        <v>0.739583333333333</v>
      </c>
      <c r="B73" s="169">
        <v>11.2</v>
      </c>
      <c r="C73" s="169">
        <v>15.6</v>
      </c>
      <c r="D73" s="169">
        <v>11.5</v>
      </c>
      <c r="E73" s="169">
        <v>15.9</v>
      </c>
      <c r="F73" s="169">
        <v>17.3</v>
      </c>
      <c r="G73" s="169">
        <v>13.5</v>
      </c>
      <c r="H73" s="169">
        <v>41.8</v>
      </c>
      <c r="I73" s="169">
        <v>30.7</v>
      </c>
      <c r="J73" s="169">
        <v>28.6</v>
      </c>
      <c r="K73" s="169">
        <v>29.4</v>
      </c>
      <c r="L73" s="169">
        <v>20.2</v>
      </c>
      <c r="M73" s="169">
        <v>26</v>
      </c>
      <c r="N73" s="169">
        <v>15.8</v>
      </c>
      <c r="O73" s="169">
        <v>17.8</v>
      </c>
      <c r="P73" s="169">
        <v>25.4</v>
      </c>
      <c r="Q73" s="169">
        <v>28.3</v>
      </c>
      <c r="R73" s="169">
        <v>19.2</v>
      </c>
      <c r="S73" s="169">
        <v>20.2</v>
      </c>
      <c r="T73" s="169">
        <v>16.8</v>
      </c>
      <c r="U73" s="169">
        <v>14.9</v>
      </c>
      <c r="V73" s="169">
        <v>31.3</v>
      </c>
      <c r="W73" s="169">
        <v>32.9</v>
      </c>
      <c r="X73" s="169">
        <v>25</v>
      </c>
      <c r="Y73" s="169">
        <v>24</v>
      </c>
      <c r="Z73" s="169">
        <v>26.4</v>
      </c>
      <c r="AA73" s="169">
        <v>28.4</v>
      </c>
      <c r="AB73" s="169">
        <v>17</v>
      </c>
      <c r="AC73" s="169">
        <v>20.6</v>
      </c>
      <c r="AD73" s="169">
        <v>31.7</v>
      </c>
      <c r="AE73" s="169">
        <v>22.1</v>
      </c>
      <c r="AF73" s="197">
        <v>23</v>
      </c>
      <c r="AH73" s="160"/>
    </row>
    <row r="74" spans="1:34" ht="15">
      <c r="A74" s="165">
        <v>0.75</v>
      </c>
      <c r="B74" s="169">
        <v>11.3</v>
      </c>
      <c r="C74" s="169">
        <v>16.3</v>
      </c>
      <c r="D74" s="169">
        <v>11</v>
      </c>
      <c r="E74" s="169">
        <v>16.5</v>
      </c>
      <c r="F74" s="169">
        <v>15.8</v>
      </c>
      <c r="G74" s="169">
        <v>14.2</v>
      </c>
      <c r="H74" s="169">
        <v>33.6</v>
      </c>
      <c r="I74" s="169">
        <v>28.3</v>
      </c>
      <c r="J74" s="169">
        <v>25</v>
      </c>
      <c r="K74" s="169">
        <v>25.9</v>
      </c>
      <c r="L74" s="169">
        <v>19.7</v>
      </c>
      <c r="M74" s="169">
        <v>24.6</v>
      </c>
      <c r="N74" s="169">
        <v>16.7</v>
      </c>
      <c r="O74" s="169">
        <v>18.2</v>
      </c>
      <c r="P74" s="169">
        <v>22.6</v>
      </c>
      <c r="Q74" s="169">
        <v>28.8</v>
      </c>
      <c r="R74" s="169">
        <v>18.2</v>
      </c>
      <c r="S74" s="169">
        <v>20.2</v>
      </c>
      <c r="T74" s="169">
        <v>15.4</v>
      </c>
      <c r="U74" s="169">
        <v>13.9</v>
      </c>
      <c r="V74" s="169">
        <v>29.2</v>
      </c>
      <c r="W74" s="169">
        <v>27.9</v>
      </c>
      <c r="X74" s="169">
        <v>21.6</v>
      </c>
      <c r="Y74" s="169">
        <v>25</v>
      </c>
      <c r="Z74" s="169">
        <v>19.7</v>
      </c>
      <c r="AA74" s="169">
        <v>27.4</v>
      </c>
      <c r="AB74" s="169">
        <v>16.6</v>
      </c>
      <c r="AC74" s="169">
        <v>20.9</v>
      </c>
      <c r="AD74" s="169">
        <v>27.4</v>
      </c>
      <c r="AE74" s="169">
        <v>21.1</v>
      </c>
      <c r="AF74" s="197">
        <v>22.6</v>
      </c>
      <c r="AH74" s="160"/>
    </row>
    <row r="75" spans="1:34" ht="15">
      <c r="A75" s="165">
        <v>0.760416666666667</v>
      </c>
      <c r="B75" s="169">
        <v>11.7</v>
      </c>
      <c r="C75" s="169">
        <v>15.8</v>
      </c>
      <c r="D75" s="169">
        <v>10.7</v>
      </c>
      <c r="E75" s="169">
        <v>15.9</v>
      </c>
      <c r="F75" s="169">
        <v>15.4</v>
      </c>
      <c r="G75" s="169">
        <v>13.6</v>
      </c>
      <c r="H75" s="169">
        <v>32.2</v>
      </c>
      <c r="I75" s="169">
        <v>25.4</v>
      </c>
      <c r="J75" s="169">
        <v>23.7</v>
      </c>
      <c r="K75" s="169">
        <v>19.9</v>
      </c>
      <c r="L75" s="169">
        <v>18.2</v>
      </c>
      <c r="M75" s="169">
        <v>22.8</v>
      </c>
      <c r="N75" s="169">
        <v>15.8</v>
      </c>
      <c r="O75" s="169">
        <v>13.9</v>
      </c>
      <c r="P75" s="169">
        <v>18.2</v>
      </c>
      <c r="Q75" s="169">
        <v>25</v>
      </c>
      <c r="R75" s="169">
        <v>18.2</v>
      </c>
      <c r="S75" s="169">
        <v>21.1</v>
      </c>
      <c r="T75" s="169">
        <v>19.7</v>
      </c>
      <c r="U75" s="169">
        <v>13.9</v>
      </c>
      <c r="V75" s="169">
        <v>28.9</v>
      </c>
      <c r="W75" s="169">
        <v>29.8</v>
      </c>
      <c r="X75" s="169">
        <v>20.2</v>
      </c>
      <c r="Y75" s="169">
        <v>20.6</v>
      </c>
      <c r="Z75" s="169">
        <v>19.2</v>
      </c>
      <c r="AA75" s="169">
        <v>24.8</v>
      </c>
      <c r="AB75" s="169">
        <v>14.5</v>
      </c>
      <c r="AC75" s="169">
        <v>20.3</v>
      </c>
      <c r="AD75" s="169">
        <v>24.5</v>
      </c>
      <c r="AE75" s="169">
        <v>19.2</v>
      </c>
      <c r="AF75" s="197">
        <v>19.8</v>
      </c>
      <c r="AH75" s="160"/>
    </row>
    <row r="76" spans="1:34" ht="15">
      <c r="A76" s="165">
        <v>0.770833333333333</v>
      </c>
      <c r="B76" s="169">
        <v>11.3</v>
      </c>
      <c r="C76" s="169">
        <v>14.9</v>
      </c>
      <c r="D76" s="169">
        <v>11.1</v>
      </c>
      <c r="E76" s="169">
        <v>16</v>
      </c>
      <c r="F76" s="169">
        <v>14.4</v>
      </c>
      <c r="G76" s="169">
        <v>13</v>
      </c>
      <c r="H76" s="169">
        <v>29.8</v>
      </c>
      <c r="I76" s="169">
        <v>24.5</v>
      </c>
      <c r="J76" s="169">
        <v>22.4</v>
      </c>
      <c r="K76" s="169">
        <v>20.4</v>
      </c>
      <c r="L76" s="169">
        <v>17.3</v>
      </c>
      <c r="M76" s="169">
        <v>22</v>
      </c>
      <c r="N76" s="169">
        <v>14.7</v>
      </c>
      <c r="O76" s="169">
        <v>14.4</v>
      </c>
      <c r="P76" s="169">
        <v>17.3</v>
      </c>
      <c r="Q76" s="169">
        <v>24.5</v>
      </c>
      <c r="R76" s="169">
        <v>17.8</v>
      </c>
      <c r="S76" s="169">
        <v>21.1</v>
      </c>
      <c r="T76" s="169">
        <v>15.4</v>
      </c>
      <c r="U76" s="169">
        <v>13.4</v>
      </c>
      <c r="V76" s="169">
        <v>27.1</v>
      </c>
      <c r="W76" s="169">
        <v>29.8</v>
      </c>
      <c r="X76" s="169">
        <v>19.7</v>
      </c>
      <c r="Y76" s="169">
        <v>19.2</v>
      </c>
      <c r="Z76" s="169">
        <v>20.2</v>
      </c>
      <c r="AA76" s="169">
        <v>28.1</v>
      </c>
      <c r="AB76" s="169">
        <v>14.7</v>
      </c>
      <c r="AC76" s="169">
        <v>21.4</v>
      </c>
      <c r="AD76" s="169">
        <v>25.4</v>
      </c>
      <c r="AE76" s="169">
        <v>19.7</v>
      </c>
      <c r="AF76" s="197">
        <v>18.3</v>
      </c>
      <c r="AH76" s="160"/>
    </row>
    <row r="77" spans="1:34" ht="15">
      <c r="A77" s="165">
        <v>0.78125</v>
      </c>
      <c r="B77" s="169">
        <v>10.7</v>
      </c>
      <c r="C77" s="169">
        <v>13.5</v>
      </c>
      <c r="D77" s="169">
        <v>10.6</v>
      </c>
      <c r="E77" s="169">
        <v>15</v>
      </c>
      <c r="F77" s="169">
        <v>14.2</v>
      </c>
      <c r="G77" s="169">
        <v>12.4</v>
      </c>
      <c r="H77" s="169">
        <v>24.5</v>
      </c>
      <c r="I77" s="169">
        <v>22.1</v>
      </c>
      <c r="J77" s="169">
        <v>23.3</v>
      </c>
      <c r="K77" s="169">
        <v>24.3</v>
      </c>
      <c r="L77" s="169">
        <v>16.3</v>
      </c>
      <c r="M77" s="169">
        <v>18.1</v>
      </c>
      <c r="N77" s="169">
        <v>15.4</v>
      </c>
      <c r="O77" s="169">
        <v>13.4</v>
      </c>
      <c r="P77" s="169">
        <v>17.3</v>
      </c>
      <c r="Q77" s="169">
        <v>24.5</v>
      </c>
      <c r="R77" s="169">
        <v>16.3</v>
      </c>
      <c r="S77" s="169">
        <v>20.6</v>
      </c>
      <c r="T77" s="169">
        <v>15.4</v>
      </c>
      <c r="U77" s="169">
        <v>13</v>
      </c>
      <c r="V77" s="169">
        <v>26.8</v>
      </c>
      <c r="W77" s="169">
        <v>29</v>
      </c>
      <c r="X77" s="169">
        <v>18.7</v>
      </c>
      <c r="Y77" s="169">
        <v>22.1</v>
      </c>
      <c r="Z77" s="169">
        <v>19.2</v>
      </c>
      <c r="AA77" s="169">
        <v>19.1</v>
      </c>
      <c r="AB77" s="169">
        <v>15.8</v>
      </c>
      <c r="AC77" s="169">
        <v>20</v>
      </c>
      <c r="AD77" s="169">
        <v>22.6</v>
      </c>
      <c r="AE77" s="169">
        <v>19.2</v>
      </c>
      <c r="AF77" s="197">
        <v>19.3</v>
      </c>
      <c r="AH77" s="160"/>
    </row>
    <row r="78" spans="1:34" ht="15">
      <c r="A78" s="165">
        <v>0.791666666666667</v>
      </c>
      <c r="B78" s="169">
        <v>11.3</v>
      </c>
      <c r="C78" s="169">
        <v>14</v>
      </c>
      <c r="D78" s="169">
        <v>11.2</v>
      </c>
      <c r="E78" s="169">
        <v>14</v>
      </c>
      <c r="F78" s="169">
        <v>14.4</v>
      </c>
      <c r="G78" s="169">
        <v>13</v>
      </c>
      <c r="H78" s="169">
        <v>23</v>
      </c>
      <c r="I78" s="169">
        <v>21.6</v>
      </c>
      <c r="J78" s="169">
        <v>23.7</v>
      </c>
      <c r="K78" s="169">
        <v>24.3</v>
      </c>
      <c r="L78" s="169">
        <v>16.8</v>
      </c>
      <c r="M78" s="169">
        <v>18</v>
      </c>
      <c r="N78" s="169">
        <v>15.1</v>
      </c>
      <c r="O78" s="169">
        <v>13.4</v>
      </c>
      <c r="P78" s="169">
        <v>14.4</v>
      </c>
      <c r="Q78" s="169">
        <v>24</v>
      </c>
      <c r="R78" s="169">
        <v>15.8</v>
      </c>
      <c r="S78" s="169">
        <v>15.8</v>
      </c>
      <c r="T78" s="169">
        <v>14.4</v>
      </c>
      <c r="U78" s="169">
        <v>13.9</v>
      </c>
      <c r="V78" s="169">
        <v>25.7</v>
      </c>
      <c r="W78" s="169">
        <v>29.3</v>
      </c>
      <c r="X78" s="169">
        <v>18.2</v>
      </c>
      <c r="Y78" s="169">
        <v>23.5</v>
      </c>
      <c r="Z78" s="169">
        <v>20.2</v>
      </c>
      <c r="AA78" s="169">
        <v>18.4</v>
      </c>
      <c r="AB78" s="169">
        <v>15.5</v>
      </c>
      <c r="AC78" s="169">
        <v>17.6</v>
      </c>
      <c r="AD78" s="169">
        <v>21.6</v>
      </c>
      <c r="AE78" s="169">
        <v>18.2</v>
      </c>
      <c r="AF78" s="197">
        <v>19.5</v>
      </c>
      <c r="AH78" s="160"/>
    </row>
    <row r="79" spans="1:34" ht="15">
      <c r="A79" s="165">
        <v>0.802083333333333</v>
      </c>
      <c r="B79" s="169">
        <v>11.8</v>
      </c>
      <c r="C79" s="169">
        <v>13.9</v>
      </c>
      <c r="D79" s="169">
        <v>11.2</v>
      </c>
      <c r="E79" s="169">
        <v>13.8</v>
      </c>
      <c r="F79" s="169">
        <v>14</v>
      </c>
      <c r="G79" s="169">
        <v>13.9</v>
      </c>
      <c r="H79" s="169">
        <v>19.7</v>
      </c>
      <c r="I79" s="169">
        <v>20.6</v>
      </c>
      <c r="J79" s="169">
        <v>23.8</v>
      </c>
      <c r="K79" s="169">
        <v>24.8</v>
      </c>
      <c r="L79" s="169">
        <v>15.8</v>
      </c>
      <c r="M79" s="169">
        <v>18.6</v>
      </c>
      <c r="N79" s="169">
        <v>15.2</v>
      </c>
      <c r="O79" s="169">
        <v>12.5</v>
      </c>
      <c r="P79" s="169">
        <v>14.9</v>
      </c>
      <c r="Q79" s="169">
        <v>24.5</v>
      </c>
      <c r="R79" s="169">
        <v>15.4</v>
      </c>
      <c r="S79" s="169">
        <v>14.4</v>
      </c>
      <c r="T79" s="169">
        <v>14.4</v>
      </c>
      <c r="U79" s="169">
        <v>14.4</v>
      </c>
      <c r="V79" s="169">
        <v>23.2</v>
      </c>
      <c r="W79" s="169">
        <v>29.5</v>
      </c>
      <c r="X79" s="169">
        <v>17.8</v>
      </c>
      <c r="Y79" s="169">
        <v>22.1</v>
      </c>
      <c r="Z79" s="169">
        <v>23.5</v>
      </c>
      <c r="AA79" s="169">
        <v>19.2</v>
      </c>
      <c r="AB79" s="169">
        <v>16.9</v>
      </c>
      <c r="AC79" s="169">
        <v>16.7</v>
      </c>
      <c r="AD79" s="169">
        <v>20.6</v>
      </c>
      <c r="AE79" s="169">
        <v>18.2</v>
      </c>
      <c r="AF79" s="197">
        <v>19.4</v>
      </c>
      <c r="AH79" s="160"/>
    </row>
    <row r="80" spans="1:34" ht="15">
      <c r="A80" s="165">
        <v>0.8125</v>
      </c>
      <c r="B80" s="169">
        <v>11.3</v>
      </c>
      <c r="C80" s="169">
        <v>13.9</v>
      </c>
      <c r="D80" s="169">
        <v>11</v>
      </c>
      <c r="E80" s="169">
        <v>12.9</v>
      </c>
      <c r="F80" s="169">
        <v>14.4</v>
      </c>
      <c r="G80" s="169">
        <v>13</v>
      </c>
      <c r="H80" s="169">
        <v>16.8</v>
      </c>
      <c r="I80" s="169">
        <v>22.1</v>
      </c>
      <c r="J80" s="169">
        <v>24.8</v>
      </c>
      <c r="K80" s="169">
        <v>24</v>
      </c>
      <c r="L80" s="169">
        <v>16.8</v>
      </c>
      <c r="M80" s="169">
        <v>18.3</v>
      </c>
      <c r="N80" s="169">
        <v>14.7</v>
      </c>
      <c r="O80" s="169">
        <v>12.5</v>
      </c>
      <c r="P80" s="169">
        <v>14.9</v>
      </c>
      <c r="Q80" s="169">
        <v>22.6</v>
      </c>
      <c r="R80" s="169">
        <v>14.9</v>
      </c>
      <c r="S80" s="169">
        <v>13.9</v>
      </c>
      <c r="T80" s="169">
        <v>14.4</v>
      </c>
      <c r="U80" s="169">
        <v>14.9</v>
      </c>
      <c r="V80" s="169">
        <v>20.8</v>
      </c>
      <c r="W80" s="169">
        <v>27.5</v>
      </c>
      <c r="X80" s="169">
        <v>19.2</v>
      </c>
      <c r="Y80" s="169">
        <v>21.6</v>
      </c>
      <c r="Z80" s="169">
        <v>24.5</v>
      </c>
      <c r="AA80" s="169">
        <v>18.3</v>
      </c>
      <c r="AB80" s="169">
        <v>17.8</v>
      </c>
      <c r="AC80" s="169">
        <v>16.9</v>
      </c>
      <c r="AD80" s="169">
        <v>20.2</v>
      </c>
      <c r="AE80" s="169">
        <v>18.2</v>
      </c>
      <c r="AF80" s="197">
        <v>20.2</v>
      </c>
      <c r="AH80" s="160"/>
    </row>
    <row r="81" spans="1:34" ht="15">
      <c r="A81" s="165">
        <v>0.822916666666667</v>
      </c>
      <c r="B81" s="169">
        <v>11.2</v>
      </c>
      <c r="C81" s="169">
        <v>13</v>
      </c>
      <c r="D81" s="169">
        <v>11.1</v>
      </c>
      <c r="E81" s="169">
        <v>13</v>
      </c>
      <c r="F81" s="169">
        <v>13.9</v>
      </c>
      <c r="G81" s="169">
        <v>12.9</v>
      </c>
      <c r="H81" s="169">
        <v>17.3</v>
      </c>
      <c r="I81" s="169">
        <v>19.2</v>
      </c>
      <c r="J81" s="169">
        <v>23.9</v>
      </c>
      <c r="K81" s="169">
        <v>23.8</v>
      </c>
      <c r="L81" s="169">
        <v>15.8</v>
      </c>
      <c r="M81" s="169">
        <v>17.6</v>
      </c>
      <c r="N81" s="169">
        <v>15.1</v>
      </c>
      <c r="O81" s="169">
        <v>12</v>
      </c>
      <c r="P81" s="169">
        <v>14.4</v>
      </c>
      <c r="Q81" s="169">
        <v>21.1</v>
      </c>
      <c r="R81" s="169">
        <v>15.4</v>
      </c>
      <c r="S81" s="169">
        <v>13.4</v>
      </c>
      <c r="T81" s="169">
        <v>14.9</v>
      </c>
      <c r="U81" s="169">
        <v>14.9</v>
      </c>
      <c r="V81" s="169">
        <v>21.2</v>
      </c>
      <c r="W81" s="169">
        <v>24.3</v>
      </c>
      <c r="X81" s="169">
        <v>20.6</v>
      </c>
      <c r="Y81" s="169">
        <v>21.1</v>
      </c>
      <c r="Z81" s="169">
        <v>20.6</v>
      </c>
      <c r="AA81" s="169">
        <v>22.7</v>
      </c>
      <c r="AB81" s="169">
        <v>16.2</v>
      </c>
      <c r="AC81" s="169">
        <v>18</v>
      </c>
      <c r="AD81" s="169">
        <v>18.7</v>
      </c>
      <c r="AE81" s="169">
        <v>17.3</v>
      </c>
      <c r="AF81" s="197">
        <v>20.8</v>
      </c>
      <c r="AH81" s="160"/>
    </row>
    <row r="82" spans="1:34" ht="15">
      <c r="A82" s="165">
        <v>0.833333333333333</v>
      </c>
      <c r="B82" s="169">
        <v>11.6</v>
      </c>
      <c r="C82" s="169">
        <v>14.6</v>
      </c>
      <c r="D82" s="169">
        <v>11</v>
      </c>
      <c r="E82" s="169">
        <v>12.4</v>
      </c>
      <c r="F82" s="169">
        <v>13.4</v>
      </c>
      <c r="G82" s="169">
        <v>13.6</v>
      </c>
      <c r="H82" s="169">
        <v>15.8</v>
      </c>
      <c r="I82" s="169">
        <v>17.3</v>
      </c>
      <c r="J82" s="169">
        <v>23</v>
      </c>
      <c r="K82" s="169">
        <v>18.8</v>
      </c>
      <c r="L82" s="169">
        <v>15.4</v>
      </c>
      <c r="M82" s="169">
        <v>16.4</v>
      </c>
      <c r="N82" s="169">
        <v>14.6</v>
      </c>
      <c r="O82" s="169">
        <v>13</v>
      </c>
      <c r="P82" s="169">
        <v>13.4</v>
      </c>
      <c r="Q82" s="169">
        <v>16.8</v>
      </c>
      <c r="R82" s="169">
        <v>14.4</v>
      </c>
      <c r="S82" s="169">
        <v>13.4</v>
      </c>
      <c r="T82" s="169">
        <v>15.4</v>
      </c>
      <c r="U82" s="169">
        <v>14.4</v>
      </c>
      <c r="V82" s="169">
        <v>20.5</v>
      </c>
      <c r="W82" s="169">
        <v>21.1</v>
      </c>
      <c r="X82" s="169">
        <v>21.6</v>
      </c>
      <c r="Y82" s="169">
        <v>18.7</v>
      </c>
      <c r="Z82" s="169">
        <v>19.7</v>
      </c>
      <c r="AA82" s="169">
        <v>21.5</v>
      </c>
      <c r="AB82" s="169">
        <v>16.4</v>
      </c>
      <c r="AC82" s="169">
        <v>18.5</v>
      </c>
      <c r="AD82" s="169">
        <v>17.8</v>
      </c>
      <c r="AE82" s="169">
        <v>16.8</v>
      </c>
      <c r="AF82" s="197">
        <v>17.2</v>
      </c>
      <c r="AH82" s="160"/>
    </row>
    <row r="83" spans="1:34" ht="15">
      <c r="A83" s="165">
        <v>0.84375</v>
      </c>
      <c r="B83" s="169">
        <v>12.2</v>
      </c>
      <c r="C83" s="169">
        <v>14.2</v>
      </c>
      <c r="D83" s="169">
        <v>11.6</v>
      </c>
      <c r="E83" s="169">
        <v>13</v>
      </c>
      <c r="F83" s="169">
        <v>13.9</v>
      </c>
      <c r="G83" s="169">
        <v>13.7</v>
      </c>
      <c r="H83" s="169">
        <v>15.4</v>
      </c>
      <c r="I83" s="169">
        <v>15.4</v>
      </c>
      <c r="J83" s="169">
        <v>20</v>
      </c>
      <c r="K83" s="169">
        <v>18.5</v>
      </c>
      <c r="L83" s="169">
        <v>15.4</v>
      </c>
      <c r="M83" s="169">
        <v>17.5</v>
      </c>
      <c r="N83" s="169">
        <v>14.4</v>
      </c>
      <c r="O83" s="169">
        <v>12.5</v>
      </c>
      <c r="P83" s="169">
        <v>13</v>
      </c>
      <c r="Q83" s="169">
        <v>14.9</v>
      </c>
      <c r="R83" s="169">
        <v>13.9</v>
      </c>
      <c r="S83" s="169">
        <v>13.9</v>
      </c>
      <c r="T83" s="169">
        <v>14.9</v>
      </c>
      <c r="U83" s="169">
        <v>13.9</v>
      </c>
      <c r="V83" s="169">
        <v>20.2</v>
      </c>
      <c r="W83" s="169">
        <v>21.4</v>
      </c>
      <c r="X83" s="169">
        <v>20.6</v>
      </c>
      <c r="Y83" s="169">
        <v>14.4</v>
      </c>
      <c r="Z83" s="169">
        <v>20.6</v>
      </c>
      <c r="AA83" s="169">
        <v>21.8</v>
      </c>
      <c r="AB83" s="169">
        <v>15.4</v>
      </c>
      <c r="AC83" s="169">
        <v>17.2</v>
      </c>
      <c r="AD83" s="169">
        <v>15.8</v>
      </c>
      <c r="AE83" s="169">
        <v>16.8</v>
      </c>
      <c r="AF83" s="197">
        <v>16.5</v>
      </c>
      <c r="AH83" s="160"/>
    </row>
    <row r="84" spans="1:34" ht="15">
      <c r="A84" s="165">
        <v>0.854166666666667</v>
      </c>
      <c r="B84" s="169">
        <v>12.3</v>
      </c>
      <c r="C84" s="169">
        <v>14.4</v>
      </c>
      <c r="D84" s="169">
        <v>10.5</v>
      </c>
      <c r="E84" s="169">
        <v>13</v>
      </c>
      <c r="F84" s="169">
        <v>13</v>
      </c>
      <c r="G84" s="169">
        <v>14</v>
      </c>
      <c r="H84" s="169">
        <v>15.4</v>
      </c>
      <c r="I84" s="169">
        <v>15.4</v>
      </c>
      <c r="J84" s="169">
        <v>18.4</v>
      </c>
      <c r="K84" s="169">
        <v>18.8</v>
      </c>
      <c r="L84" s="169">
        <v>15.8</v>
      </c>
      <c r="M84" s="169">
        <v>14.9</v>
      </c>
      <c r="N84" s="169">
        <v>13.8</v>
      </c>
      <c r="O84" s="169">
        <v>11.5</v>
      </c>
      <c r="P84" s="169">
        <v>12.5</v>
      </c>
      <c r="Q84" s="169">
        <v>15.4</v>
      </c>
      <c r="R84" s="169">
        <v>13.9</v>
      </c>
      <c r="S84" s="169">
        <v>14.4</v>
      </c>
      <c r="T84" s="169">
        <v>15.8</v>
      </c>
      <c r="U84" s="169">
        <v>12</v>
      </c>
      <c r="V84" s="169">
        <v>19</v>
      </c>
      <c r="W84" s="169">
        <v>21.6</v>
      </c>
      <c r="X84" s="169">
        <v>20.6</v>
      </c>
      <c r="Y84" s="169">
        <v>13</v>
      </c>
      <c r="Z84" s="169">
        <v>21.6</v>
      </c>
      <c r="AA84" s="169">
        <v>19</v>
      </c>
      <c r="AB84" s="169">
        <v>14.6</v>
      </c>
      <c r="AC84" s="169">
        <v>16.9</v>
      </c>
      <c r="AD84" s="169">
        <v>15.8</v>
      </c>
      <c r="AE84" s="169">
        <v>13.9</v>
      </c>
      <c r="AF84" s="197">
        <v>16.5</v>
      </c>
      <c r="AH84" s="160"/>
    </row>
    <row r="85" spans="1:34" ht="15">
      <c r="A85" s="165">
        <v>0.864583333333333</v>
      </c>
      <c r="B85" s="169">
        <v>11.3</v>
      </c>
      <c r="C85" s="169">
        <v>13.3</v>
      </c>
      <c r="D85" s="169">
        <v>11.6</v>
      </c>
      <c r="E85" s="169">
        <v>12.6</v>
      </c>
      <c r="F85" s="169">
        <v>12.4</v>
      </c>
      <c r="G85" s="169">
        <v>13.9</v>
      </c>
      <c r="H85" s="169">
        <v>13.4</v>
      </c>
      <c r="I85" s="169">
        <v>13.4</v>
      </c>
      <c r="J85" s="169">
        <v>17.9</v>
      </c>
      <c r="K85" s="169">
        <v>19.4</v>
      </c>
      <c r="L85" s="169">
        <v>15.4</v>
      </c>
      <c r="M85" s="169">
        <v>15.4</v>
      </c>
      <c r="N85" s="169">
        <v>14.8</v>
      </c>
      <c r="O85" s="169">
        <v>12.5</v>
      </c>
      <c r="P85" s="169">
        <v>13</v>
      </c>
      <c r="Q85" s="169">
        <v>14.9</v>
      </c>
      <c r="R85" s="169">
        <v>13.9</v>
      </c>
      <c r="S85" s="169">
        <v>13.9</v>
      </c>
      <c r="T85" s="169">
        <v>15.8</v>
      </c>
      <c r="U85" s="169">
        <v>13</v>
      </c>
      <c r="V85" s="169">
        <v>18.4</v>
      </c>
      <c r="W85" s="169">
        <v>20.4</v>
      </c>
      <c r="X85" s="169">
        <v>20.2</v>
      </c>
      <c r="Y85" s="169">
        <v>11.5</v>
      </c>
      <c r="Z85" s="169">
        <v>18.7</v>
      </c>
      <c r="AA85" s="169">
        <v>18.4</v>
      </c>
      <c r="AB85" s="169">
        <v>13.1</v>
      </c>
      <c r="AC85" s="169">
        <v>17</v>
      </c>
      <c r="AD85" s="169">
        <v>14.9</v>
      </c>
      <c r="AE85" s="169">
        <v>14.9</v>
      </c>
      <c r="AF85" s="197">
        <v>15.3</v>
      </c>
      <c r="AH85" s="160"/>
    </row>
    <row r="86" spans="1:34" ht="15">
      <c r="A86" s="165">
        <v>0.875</v>
      </c>
      <c r="B86" s="169">
        <v>10.4</v>
      </c>
      <c r="C86" s="169">
        <v>13</v>
      </c>
      <c r="D86" s="169">
        <v>12.4</v>
      </c>
      <c r="E86" s="169">
        <v>12.5</v>
      </c>
      <c r="F86" s="169">
        <v>12.9</v>
      </c>
      <c r="G86" s="169">
        <v>13</v>
      </c>
      <c r="H86" s="169">
        <v>13.4</v>
      </c>
      <c r="I86" s="169">
        <v>13.4</v>
      </c>
      <c r="J86" s="169">
        <v>16.9</v>
      </c>
      <c r="K86" s="169">
        <v>18.2</v>
      </c>
      <c r="L86" s="169">
        <v>13</v>
      </c>
      <c r="M86" s="169">
        <v>17.6</v>
      </c>
      <c r="N86" s="169">
        <v>16.6</v>
      </c>
      <c r="O86" s="169">
        <v>12</v>
      </c>
      <c r="P86" s="169">
        <v>13.4</v>
      </c>
      <c r="Q86" s="169">
        <v>13</v>
      </c>
      <c r="R86" s="169">
        <v>13.9</v>
      </c>
      <c r="S86" s="169">
        <v>12.5</v>
      </c>
      <c r="T86" s="169">
        <v>14.9</v>
      </c>
      <c r="U86" s="169">
        <v>12</v>
      </c>
      <c r="V86" s="169">
        <v>16.4</v>
      </c>
      <c r="W86" s="169">
        <v>20.3</v>
      </c>
      <c r="X86" s="169">
        <v>16.3</v>
      </c>
      <c r="Y86" s="169">
        <v>10.6</v>
      </c>
      <c r="Z86" s="169">
        <v>15.8</v>
      </c>
      <c r="AA86" s="169">
        <v>16.8</v>
      </c>
      <c r="AB86" s="169">
        <v>12.5</v>
      </c>
      <c r="AC86" s="169">
        <v>16.2</v>
      </c>
      <c r="AD86" s="169">
        <v>15.4</v>
      </c>
      <c r="AE86" s="169">
        <v>13.4</v>
      </c>
      <c r="AF86" s="197">
        <v>15.2</v>
      </c>
      <c r="AH86" s="160"/>
    </row>
    <row r="87" spans="1:34" ht="15">
      <c r="A87" s="165">
        <v>0.885416666666667</v>
      </c>
      <c r="B87" s="169">
        <v>11.2</v>
      </c>
      <c r="C87" s="169">
        <v>14</v>
      </c>
      <c r="D87" s="169">
        <v>11.2</v>
      </c>
      <c r="E87" s="169">
        <v>12.9</v>
      </c>
      <c r="F87" s="169">
        <v>12.4</v>
      </c>
      <c r="G87" s="169">
        <v>12.8</v>
      </c>
      <c r="H87" s="169">
        <v>11</v>
      </c>
      <c r="I87" s="169">
        <v>11</v>
      </c>
      <c r="J87" s="169">
        <v>16</v>
      </c>
      <c r="K87" s="169">
        <v>16.4</v>
      </c>
      <c r="L87" s="169">
        <v>13</v>
      </c>
      <c r="M87" s="169">
        <v>16</v>
      </c>
      <c r="N87" s="169">
        <v>15.2</v>
      </c>
      <c r="O87" s="169">
        <v>12.5</v>
      </c>
      <c r="P87" s="169">
        <v>13.4</v>
      </c>
      <c r="Q87" s="169">
        <v>13.4</v>
      </c>
      <c r="R87" s="169">
        <v>14.4</v>
      </c>
      <c r="S87" s="169">
        <v>12</v>
      </c>
      <c r="T87" s="169">
        <v>13.9</v>
      </c>
      <c r="U87" s="169">
        <v>11.5</v>
      </c>
      <c r="V87" s="169">
        <v>18.4</v>
      </c>
      <c r="W87" s="169">
        <v>20</v>
      </c>
      <c r="X87" s="169">
        <v>13.9</v>
      </c>
      <c r="Y87" s="169">
        <v>13</v>
      </c>
      <c r="Z87" s="169">
        <v>13.4</v>
      </c>
      <c r="AA87" s="169">
        <v>17.7</v>
      </c>
      <c r="AB87" s="169">
        <v>14</v>
      </c>
      <c r="AC87" s="169">
        <v>16.6</v>
      </c>
      <c r="AD87" s="169">
        <v>13.4</v>
      </c>
      <c r="AE87" s="169">
        <v>13</v>
      </c>
      <c r="AF87" s="197">
        <v>15.3</v>
      </c>
      <c r="AH87" s="160"/>
    </row>
    <row r="88" spans="1:34" ht="15">
      <c r="A88" s="165">
        <v>0.895833333333333</v>
      </c>
      <c r="B88" s="169">
        <v>11</v>
      </c>
      <c r="C88" s="169">
        <v>12.6</v>
      </c>
      <c r="D88" s="169">
        <v>11.5</v>
      </c>
      <c r="E88" s="169">
        <v>12.4</v>
      </c>
      <c r="F88" s="169">
        <v>12.4</v>
      </c>
      <c r="G88" s="169">
        <v>13.8</v>
      </c>
      <c r="H88" s="169">
        <v>11.5</v>
      </c>
      <c r="I88" s="169">
        <v>12</v>
      </c>
      <c r="J88" s="169">
        <v>15.6</v>
      </c>
      <c r="K88" s="169">
        <v>14</v>
      </c>
      <c r="L88" s="169">
        <v>12.5</v>
      </c>
      <c r="M88" s="169">
        <v>15.8</v>
      </c>
      <c r="N88" s="169">
        <v>15.9</v>
      </c>
      <c r="O88" s="169">
        <v>12.5</v>
      </c>
      <c r="P88" s="169">
        <v>13.4</v>
      </c>
      <c r="Q88" s="169">
        <v>13.4</v>
      </c>
      <c r="R88" s="169">
        <v>12.5</v>
      </c>
      <c r="S88" s="169">
        <v>11.5</v>
      </c>
      <c r="T88" s="169">
        <v>13.4</v>
      </c>
      <c r="U88" s="169">
        <v>9.6</v>
      </c>
      <c r="V88" s="169">
        <v>14.5</v>
      </c>
      <c r="W88" s="169">
        <v>20.9</v>
      </c>
      <c r="X88" s="169">
        <v>11.5</v>
      </c>
      <c r="Y88" s="169">
        <v>11</v>
      </c>
      <c r="Z88" s="169">
        <v>13.4</v>
      </c>
      <c r="AA88" s="169">
        <v>17.4</v>
      </c>
      <c r="AB88" s="169">
        <v>12.7</v>
      </c>
      <c r="AC88" s="169">
        <v>17.2</v>
      </c>
      <c r="AD88" s="169">
        <v>12</v>
      </c>
      <c r="AE88" s="169">
        <v>13.4</v>
      </c>
      <c r="AF88" s="197">
        <v>15.8</v>
      </c>
      <c r="AH88" s="160"/>
    </row>
    <row r="89" spans="1:34" ht="15">
      <c r="A89" s="165">
        <v>0.90625</v>
      </c>
      <c r="B89" s="169">
        <v>10</v>
      </c>
      <c r="C89" s="169">
        <v>11.6</v>
      </c>
      <c r="D89" s="169">
        <v>11.6</v>
      </c>
      <c r="E89" s="169">
        <v>12.9</v>
      </c>
      <c r="F89" s="169">
        <v>12.8</v>
      </c>
      <c r="G89" s="169">
        <v>12.9</v>
      </c>
      <c r="H89" s="169">
        <v>11</v>
      </c>
      <c r="I89" s="169">
        <v>12.5</v>
      </c>
      <c r="J89" s="169">
        <v>15.5</v>
      </c>
      <c r="K89" s="169">
        <v>15</v>
      </c>
      <c r="L89" s="169">
        <v>13</v>
      </c>
      <c r="M89" s="169">
        <v>13.6</v>
      </c>
      <c r="N89" s="169">
        <v>13.2</v>
      </c>
      <c r="O89" s="169">
        <v>11.5</v>
      </c>
      <c r="P89" s="169">
        <v>14.4</v>
      </c>
      <c r="Q89" s="169">
        <v>13.4</v>
      </c>
      <c r="R89" s="169">
        <v>12</v>
      </c>
      <c r="S89" s="169">
        <v>12</v>
      </c>
      <c r="T89" s="169">
        <v>12.5</v>
      </c>
      <c r="U89" s="169">
        <v>9.1</v>
      </c>
      <c r="V89" s="169">
        <v>12.3</v>
      </c>
      <c r="W89" s="169">
        <v>18.1</v>
      </c>
      <c r="X89" s="169">
        <v>11.5</v>
      </c>
      <c r="Y89" s="169">
        <v>10.6</v>
      </c>
      <c r="Z89" s="169">
        <v>12.5</v>
      </c>
      <c r="AA89" s="169">
        <v>15</v>
      </c>
      <c r="AB89" s="169">
        <v>11.5</v>
      </c>
      <c r="AC89" s="169">
        <v>15.7</v>
      </c>
      <c r="AD89" s="169">
        <v>11</v>
      </c>
      <c r="AE89" s="169">
        <v>13</v>
      </c>
      <c r="AF89" s="197">
        <v>14.4</v>
      </c>
      <c r="AH89" s="160"/>
    </row>
    <row r="90" spans="1:34" ht="15">
      <c r="A90" s="165">
        <v>0.916666666666667</v>
      </c>
      <c r="B90" s="169">
        <v>9.9</v>
      </c>
      <c r="C90" s="169">
        <v>11</v>
      </c>
      <c r="D90" s="169">
        <v>11</v>
      </c>
      <c r="E90" s="169">
        <v>11.9</v>
      </c>
      <c r="F90" s="169">
        <v>12.8</v>
      </c>
      <c r="G90" s="169">
        <v>14.6</v>
      </c>
      <c r="H90" s="169">
        <v>10.1</v>
      </c>
      <c r="I90" s="169">
        <v>11.5</v>
      </c>
      <c r="J90" s="169">
        <v>13.5</v>
      </c>
      <c r="K90" s="169">
        <v>13</v>
      </c>
      <c r="L90" s="169">
        <v>12.5</v>
      </c>
      <c r="M90" s="169">
        <v>16</v>
      </c>
      <c r="N90" s="169">
        <v>14.6</v>
      </c>
      <c r="O90" s="169">
        <v>12</v>
      </c>
      <c r="P90" s="169">
        <v>12.5</v>
      </c>
      <c r="Q90" s="169">
        <v>13.9</v>
      </c>
      <c r="R90" s="169">
        <v>12</v>
      </c>
      <c r="S90" s="169">
        <v>11.5</v>
      </c>
      <c r="T90" s="169">
        <v>12.5</v>
      </c>
      <c r="U90" s="169">
        <v>10.1</v>
      </c>
      <c r="V90" s="169">
        <v>13.7</v>
      </c>
      <c r="W90" s="169">
        <v>15.5</v>
      </c>
      <c r="X90" s="169">
        <v>11</v>
      </c>
      <c r="Y90" s="169">
        <v>9.1</v>
      </c>
      <c r="Z90" s="169">
        <v>10.1</v>
      </c>
      <c r="AA90" s="169">
        <v>12.9</v>
      </c>
      <c r="AB90" s="169">
        <v>12.4</v>
      </c>
      <c r="AC90" s="169">
        <v>16.2</v>
      </c>
      <c r="AD90" s="169">
        <v>10.6</v>
      </c>
      <c r="AE90" s="169">
        <v>13</v>
      </c>
      <c r="AF90" s="197">
        <v>14.8</v>
      </c>
      <c r="AH90" s="160"/>
    </row>
    <row r="91" spans="1:34" ht="15">
      <c r="A91" s="165">
        <v>0.927083333333333</v>
      </c>
      <c r="B91" s="169">
        <v>10.3</v>
      </c>
      <c r="C91" s="169">
        <v>11.1</v>
      </c>
      <c r="D91" s="169">
        <v>11.6</v>
      </c>
      <c r="E91" s="169">
        <v>12.4</v>
      </c>
      <c r="F91" s="169">
        <v>12.3</v>
      </c>
      <c r="G91" s="169">
        <v>12.9</v>
      </c>
      <c r="H91" s="169">
        <v>10.6</v>
      </c>
      <c r="I91" s="169">
        <v>12.5</v>
      </c>
      <c r="J91" s="169">
        <v>13.4</v>
      </c>
      <c r="K91" s="169">
        <v>14</v>
      </c>
      <c r="L91" s="169">
        <v>11</v>
      </c>
      <c r="M91" s="169">
        <v>16.5</v>
      </c>
      <c r="N91" s="169">
        <v>12.8</v>
      </c>
      <c r="O91" s="169">
        <v>11.5</v>
      </c>
      <c r="P91" s="169">
        <v>12</v>
      </c>
      <c r="Q91" s="169">
        <v>13</v>
      </c>
      <c r="R91" s="169">
        <v>11.5</v>
      </c>
      <c r="S91" s="169">
        <v>12.5</v>
      </c>
      <c r="T91" s="169">
        <v>12</v>
      </c>
      <c r="U91" s="169">
        <v>9.6</v>
      </c>
      <c r="V91" s="169">
        <v>13.2</v>
      </c>
      <c r="W91" s="169">
        <v>14.5</v>
      </c>
      <c r="X91" s="169">
        <v>11.5</v>
      </c>
      <c r="Y91" s="169">
        <v>9.6</v>
      </c>
      <c r="Z91" s="169">
        <v>10.1</v>
      </c>
      <c r="AA91" s="169">
        <v>12.4</v>
      </c>
      <c r="AB91" s="169">
        <v>12</v>
      </c>
      <c r="AC91" s="169">
        <v>16.2</v>
      </c>
      <c r="AD91" s="169">
        <v>11</v>
      </c>
      <c r="AE91" s="169">
        <v>14.9</v>
      </c>
      <c r="AF91" s="197">
        <v>14.8</v>
      </c>
      <c r="AH91" s="160"/>
    </row>
    <row r="92" spans="1:34" ht="15">
      <c r="A92" s="165">
        <v>0.9375</v>
      </c>
      <c r="B92" s="169">
        <v>9.8</v>
      </c>
      <c r="C92" s="169">
        <v>10.7</v>
      </c>
      <c r="D92" s="169">
        <v>11.2</v>
      </c>
      <c r="E92" s="169">
        <v>12.4</v>
      </c>
      <c r="F92" s="169">
        <v>13</v>
      </c>
      <c r="G92" s="169">
        <v>12.4</v>
      </c>
      <c r="H92" s="169">
        <v>10.1</v>
      </c>
      <c r="I92" s="169">
        <v>10.6</v>
      </c>
      <c r="J92" s="169">
        <v>12.9</v>
      </c>
      <c r="K92" s="169">
        <v>12.6</v>
      </c>
      <c r="L92" s="169">
        <v>11.5</v>
      </c>
      <c r="M92" s="169">
        <v>15.5</v>
      </c>
      <c r="N92" s="169">
        <v>12.4</v>
      </c>
      <c r="O92" s="169">
        <v>11.5</v>
      </c>
      <c r="P92" s="169">
        <v>10.1</v>
      </c>
      <c r="Q92" s="169">
        <v>12</v>
      </c>
      <c r="R92" s="169">
        <v>10.1</v>
      </c>
      <c r="S92" s="169">
        <v>11.5</v>
      </c>
      <c r="T92" s="169">
        <v>12.5</v>
      </c>
      <c r="U92" s="169">
        <v>9.1</v>
      </c>
      <c r="V92" s="169">
        <v>13</v>
      </c>
      <c r="W92" s="169">
        <v>14.1</v>
      </c>
      <c r="X92" s="169">
        <v>11</v>
      </c>
      <c r="Y92" s="169">
        <v>10.1</v>
      </c>
      <c r="Z92" s="169">
        <v>10.1</v>
      </c>
      <c r="AA92" s="169">
        <v>12</v>
      </c>
      <c r="AB92" s="169">
        <v>11.2</v>
      </c>
      <c r="AC92" s="169">
        <v>13.4</v>
      </c>
      <c r="AD92" s="169">
        <v>11</v>
      </c>
      <c r="AE92" s="169">
        <v>13</v>
      </c>
      <c r="AF92" s="197">
        <v>14.7</v>
      </c>
      <c r="AH92" s="160"/>
    </row>
    <row r="93" spans="1:34" ht="15">
      <c r="A93" s="165">
        <v>0.947916666666667</v>
      </c>
      <c r="B93" s="169">
        <v>10.3</v>
      </c>
      <c r="C93" s="169">
        <v>10.6</v>
      </c>
      <c r="D93" s="169">
        <v>11.6</v>
      </c>
      <c r="E93" s="169">
        <v>12</v>
      </c>
      <c r="F93" s="169">
        <v>12.3</v>
      </c>
      <c r="G93" s="169">
        <v>11.9</v>
      </c>
      <c r="H93" s="169">
        <v>10.6</v>
      </c>
      <c r="I93" s="169">
        <v>10.6</v>
      </c>
      <c r="J93" s="169">
        <v>11.7</v>
      </c>
      <c r="K93" s="169">
        <v>13.1</v>
      </c>
      <c r="L93" s="169">
        <v>11</v>
      </c>
      <c r="M93" s="169">
        <v>15.6</v>
      </c>
      <c r="N93" s="169">
        <v>12.4</v>
      </c>
      <c r="O93" s="169">
        <v>11</v>
      </c>
      <c r="P93" s="169">
        <v>9.6</v>
      </c>
      <c r="Q93" s="169">
        <v>8.6</v>
      </c>
      <c r="R93" s="169">
        <v>9.1</v>
      </c>
      <c r="S93" s="169">
        <v>10.6</v>
      </c>
      <c r="T93" s="169">
        <v>11.5</v>
      </c>
      <c r="U93" s="169">
        <v>8.6</v>
      </c>
      <c r="V93" s="169">
        <v>12.4</v>
      </c>
      <c r="W93" s="169">
        <v>14.5</v>
      </c>
      <c r="X93" s="169">
        <v>10.6</v>
      </c>
      <c r="Y93" s="169">
        <v>9.6</v>
      </c>
      <c r="Z93" s="169">
        <v>10.1</v>
      </c>
      <c r="AA93" s="169">
        <v>11.9</v>
      </c>
      <c r="AB93" s="169">
        <v>11.6</v>
      </c>
      <c r="AC93" s="169">
        <v>14.8</v>
      </c>
      <c r="AD93" s="169">
        <v>11</v>
      </c>
      <c r="AE93" s="169">
        <v>11</v>
      </c>
      <c r="AF93" s="197">
        <v>14.8</v>
      </c>
      <c r="AH93" s="160"/>
    </row>
    <row r="94" spans="1:34" ht="15">
      <c r="A94" s="165">
        <v>0.958333333333333</v>
      </c>
      <c r="B94" s="169">
        <v>9.8</v>
      </c>
      <c r="C94" s="169">
        <v>11.1</v>
      </c>
      <c r="D94" s="169">
        <v>11.1</v>
      </c>
      <c r="E94" s="169">
        <v>11.4</v>
      </c>
      <c r="F94" s="169">
        <v>12.4</v>
      </c>
      <c r="G94" s="169">
        <v>11.9</v>
      </c>
      <c r="H94" s="169">
        <v>10.1</v>
      </c>
      <c r="I94" s="169">
        <v>10.6</v>
      </c>
      <c r="J94" s="169">
        <v>11.6</v>
      </c>
      <c r="K94" s="169">
        <v>13</v>
      </c>
      <c r="L94" s="169">
        <v>11</v>
      </c>
      <c r="M94" s="169">
        <v>14.1</v>
      </c>
      <c r="N94" s="169">
        <v>12.9</v>
      </c>
      <c r="O94" s="169">
        <v>12</v>
      </c>
      <c r="P94" s="169">
        <v>10.6</v>
      </c>
      <c r="Q94" s="169">
        <v>8.6</v>
      </c>
      <c r="R94" s="169">
        <v>8.6</v>
      </c>
      <c r="S94" s="169">
        <v>8.6</v>
      </c>
      <c r="T94" s="169">
        <v>10.6</v>
      </c>
      <c r="U94" s="169">
        <v>9.6</v>
      </c>
      <c r="V94" s="169">
        <v>13</v>
      </c>
      <c r="W94" s="169">
        <v>13.5</v>
      </c>
      <c r="X94" s="169">
        <v>11</v>
      </c>
      <c r="Y94" s="169">
        <v>10.1</v>
      </c>
      <c r="Z94" s="169">
        <v>10.1</v>
      </c>
      <c r="AA94" s="169">
        <v>12</v>
      </c>
      <c r="AB94" s="169">
        <v>11.7</v>
      </c>
      <c r="AC94" s="169">
        <v>14.3</v>
      </c>
      <c r="AD94" s="169">
        <v>10.6</v>
      </c>
      <c r="AE94" s="169">
        <v>11</v>
      </c>
      <c r="AF94" s="197">
        <v>15.2</v>
      </c>
      <c r="AH94" s="160"/>
    </row>
    <row r="95" spans="1:34" ht="15">
      <c r="A95" s="165">
        <v>0.968750000000001</v>
      </c>
      <c r="B95" s="169">
        <v>9.4</v>
      </c>
      <c r="C95" s="169">
        <v>10.5</v>
      </c>
      <c r="D95" s="169">
        <v>11.6</v>
      </c>
      <c r="E95" s="169">
        <v>11.5</v>
      </c>
      <c r="F95" s="169">
        <v>12</v>
      </c>
      <c r="G95" s="169">
        <v>11.9</v>
      </c>
      <c r="H95" s="169">
        <v>10.6</v>
      </c>
      <c r="I95" s="169">
        <v>9.1</v>
      </c>
      <c r="J95" s="169">
        <v>10.7</v>
      </c>
      <c r="K95" s="169">
        <v>13.1</v>
      </c>
      <c r="L95" s="169">
        <v>10.6</v>
      </c>
      <c r="M95" s="169">
        <v>13.2</v>
      </c>
      <c r="N95" s="169">
        <v>11.8</v>
      </c>
      <c r="O95" s="169">
        <v>11</v>
      </c>
      <c r="P95" s="169">
        <v>9.6</v>
      </c>
      <c r="Q95" s="169">
        <v>9.1</v>
      </c>
      <c r="R95" s="169">
        <v>9.1</v>
      </c>
      <c r="S95" s="169">
        <v>8.2</v>
      </c>
      <c r="T95" s="169">
        <v>10.6</v>
      </c>
      <c r="U95" s="169">
        <v>9.1</v>
      </c>
      <c r="V95" s="169">
        <v>12.9</v>
      </c>
      <c r="W95" s="169">
        <v>13.5</v>
      </c>
      <c r="X95" s="169">
        <v>10.1</v>
      </c>
      <c r="Y95" s="169">
        <v>10.6</v>
      </c>
      <c r="Z95" s="169">
        <v>9.6</v>
      </c>
      <c r="AA95" s="169">
        <v>12</v>
      </c>
      <c r="AB95" s="169">
        <v>12.4</v>
      </c>
      <c r="AC95" s="169">
        <v>13.8</v>
      </c>
      <c r="AD95" s="169">
        <v>11</v>
      </c>
      <c r="AE95" s="169">
        <v>10.6</v>
      </c>
      <c r="AF95" s="197">
        <v>14.3</v>
      </c>
      <c r="AH95" s="160"/>
    </row>
    <row r="96" spans="1:34" ht="15">
      <c r="A96" s="165">
        <v>0.979166666666668</v>
      </c>
      <c r="B96" s="169">
        <v>10.4</v>
      </c>
      <c r="C96" s="169">
        <v>11</v>
      </c>
      <c r="D96" s="169">
        <v>11.1</v>
      </c>
      <c r="E96" s="169">
        <v>12</v>
      </c>
      <c r="F96" s="169">
        <v>12.1</v>
      </c>
      <c r="G96" s="169">
        <v>12.5</v>
      </c>
      <c r="H96" s="169">
        <v>9.1</v>
      </c>
      <c r="I96" s="169">
        <v>9.1</v>
      </c>
      <c r="J96" s="169">
        <v>11.8</v>
      </c>
      <c r="K96" s="169">
        <v>12.5</v>
      </c>
      <c r="L96" s="169">
        <v>10.6</v>
      </c>
      <c r="M96" s="169">
        <v>12.4</v>
      </c>
      <c r="N96" s="169">
        <v>11.4</v>
      </c>
      <c r="O96" s="169">
        <v>10.6</v>
      </c>
      <c r="P96" s="169">
        <v>9.6</v>
      </c>
      <c r="Q96" s="169">
        <v>9.6</v>
      </c>
      <c r="R96" s="169">
        <v>9.1</v>
      </c>
      <c r="S96" s="169">
        <v>9.1</v>
      </c>
      <c r="T96" s="169">
        <v>10.1</v>
      </c>
      <c r="U96" s="169">
        <v>9.6</v>
      </c>
      <c r="V96" s="169">
        <v>13.3</v>
      </c>
      <c r="W96" s="169">
        <v>13</v>
      </c>
      <c r="X96" s="169">
        <v>10.6</v>
      </c>
      <c r="Y96" s="169">
        <v>9.1</v>
      </c>
      <c r="Z96" s="169">
        <v>9.6</v>
      </c>
      <c r="AA96" s="169">
        <v>13</v>
      </c>
      <c r="AB96" s="169">
        <v>11.2</v>
      </c>
      <c r="AC96" s="169">
        <v>14.5</v>
      </c>
      <c r="AD96" s="169">
        <v>10.6</v>
      </c>
      <c r="AE96" s="169">
        <v>9.6</v>
      </c>
      <c r="AF96" s="197">
        <v>14.7</v>
      </c>
      <c r="AH96" s="160"/>
    </row>
    <row r="97" spans="1:34" ht="15">
      <c r="A97" s="165">
        <v>0.989583333333335</v>
      </c>
      <c r="B97" s="169">
        <v>9.8</v>
      </c>
      <c r="C97" s="169">
        <v>10.6</v>
      </c>
      <c r="D97" s="169">
        <v>11.6</v>
      </c>
      <c r="E97" s="169">
        <v>11.4</v>
      </c>
      <c r="F97" s="169">
        <v>12</v>
      </c>
      <c r="G97" s="169">
        <v>11.6</v>
      </c>
      <c r="H97" s="169">
        <v>9.1</v>
      </c>
      <c r="I97" s="169">
        <v>10.9</v>
      </c>
      <c r="J97" s="169">
        <v>11.2</v>
      </c>
      <c r="K97" s="169">
        <v>12.4</v>
      </c>
      <c r="L97" s="169">
        <v>14.1</v>
      </c>
      <c r="M97" s="169">
        <v>11.8</v>
      </c>
      <c r="N97" s="169">
        <v>11.9</v>
      </c>
      <c r="O97" s="169">
        <v>11.5</v>
      </c>
      <c r="P97" s="169">
        <v>10.1</v>
      </c>
      <c r="Q97" s="169">
        <v>8.6</v>
      </c>
      <c r="R97" s="169">
        <v>8.6</v>
      </c>
      <c r="S97" s="169">
        <v>8.2</v>
      </c>
      <c r="T97" s="169">
        <v>10.1</v>
      </c>
      <c r="U97" s="169">
        <v>12.6</v>
      </c>
      <c r="V97" s="169">
        <v>12.4</v>
      </c>
      <c r="W97" s="169">
        <v>13.6</v>
      </c>
      <c r="X97" s="169">
        <v>11.5</v>
      </c>
      <c r="Y97" s="169">
        <v>9.6</v>
      </c>
      <c r="Z97" s="169">
        <v>12.8</v>
      </c>
      <c r="AA97" s="169">
        <v>12</v>
      </c>
      <c r="AB97" s="169">
        <v>12</v>
      </c>
      <c r="AC97" s="169">
        <v>13.4</v>
      </c>
      <c r="AD97" s="169">
        <v>10.6</v>
      </c>
      <c r="AE97" s="169">
        <v>11.6</v>
      </c>
      <c r="AF97" s="197">
        <v>13.6</v>
      </c>
      <c r="AH97" s="160"/>
    </row>
    <row r="98" spans="1:34" ht="15.75" thickBot="1">
      <c r="A98" s="166">
        <v>0</v>
      </c>
      <c r="B98" s="198">
        <v>9.9</v>
      </c>
      <c r="C98" s="198">
        <v>10.6</v>
      </c>
      <c r="D98" s="198">
        <v>11.6</v>
      </c>
      <c r="E98" s="198">
        <v>11.4</v>
      </c>
      <c r="F98" s="198">
        <v>12</v>
      </c>
      <c r="G98" s="198">
        <v>11.4</v>
      </c>
      <c r="H98" s="198">
        <v>10.1</v>
      </c>
      <c r="I98" s="198">
        <v>11.3</v>
      </c>
      <c r="J98" s="198">
        <v>11.2</v>
      </c>
      <c r="K98" s="198">
        <v>13.5</v>
      </c>
      <c r="L98" s="198">
        <v>13.6</v>
      </c>
      <c r="M98" s="198">
        <v>12</v>
      </c>
      <c r="N98" s="198">
        <v>12</v>
      </c>
      <c r="O98" s="198">
        <v>10.1</v>
      </c>
      <c r="P98" s="198">
        <v>9.6</v>
      </c>
      <c r="Q98" s="198">
        <v>8.2</v>
      </c>
      <c r="R98" s="198">
        <v>9.1</v>
      </c>
      <c r="S98" s="198">
        <v>8.6</v>
      </c>
      <c r="T98" s="198">
        <v>8.6</v>
      </c>
      <c r="U98" s="198">
        <v>11.6</v>
      </c>
      <c r="V98" s="198">
        <v>12.8</v>
      </c>
      <c r="W98" s="198">
        <v>13.6</v>
      </c>
      <c r="X98" s="198">
        <v>10.1</v>
      </c>
      <c r="Y98" s="198">
        <v>9.6</v>
      </c>
      <c r="Z98" s="198">
        <v>13.3</v>
      </c>
      <c r="AA98" s="198">
        <v>12</v>
      </c>
      <c r="AB98" s="198">
        <v>12</v>
      </c>
      <c r="AC98" s="198">
        <v>13.6</v>
      </c>
      <c r="AD98" s="198">
        <v>11</v>
      </c>
      <c r="AE98" s="198">
        <v>11.5</v>
      </c>
      <c r="AF98" s="199">
        <v>13.2</v>
      </c>
      <c r="AH98" s="160"/>
    </row>
    <row r="99" ht="15.75" thickBot="1"/>
    <row r="100" spans="1:5" ht="15">
      <c r="A100" s="45"/>
      <c r="B100" s="56" t="s">
        <v>136</v>
      </c>
      <c r="C100" s="56" t="s">
        <v>132</v>
      </c>
      <c r="D100" s="56" t="s">
        <v>170</v>
      </c>
      <c r="E100" s="57" t="s">
        <v>171</v>
      </c>
    </row>
    <row r="101" spans="1:5" ht="15">
      <c r="A101" s="226" t="s">
        <v>119</v>
      </c>
      <c r="B101" s="170">
        <f>$AI$30</f>
        <v>76.3</v>
      </c>
      <c r="C101" s="112">
        <f>('B21'!A43/1000+'B21'!A44)*B101</f>
        <v>1009.449</v>
      </c>
      <c r="D101" s="44">
        <v>0</v>
      </c>
      <c r="E101" s="47">
        <v>0</v>
      </c>
    </row>
    <row r="102" spans="1:5" ht="15">
      <c r="A102" s="227"/>
      <c r="B102" s="168">
        <v>58</v>
      </c>
      <c r="C102" s="112">
        <f>('B21'!A43/1000+'B21'!A44)*B102</f>
        <v>767.34</v>
      </c>
      <c r="D102" s="112">
        <f>IF($B$101-$B$102&gt;0,10*($B$101-$B$102)*'B21'!A43/1000,0)</f>
        <v>1939.7999999999997</v>
      </c>
      <c r="E102" s="176">
        <f>IF($B$101-$B$102&gt;0,$AK$40*'B21'!A43/1000,0)</f>
        <v>1033.4999999999998</v>
      </c>
    </row>
    <row r="103" spans="1:5" ht="15">
      <c r="A103" s="226" t="s">
        <v>120</v>
      </c>
      <c r="B103" s="171">
        <f>$AI$30</f>
        <v>76.3</v>
      </c>
      <c r="C103" s="112">
        <f>('B22'!A50/1000+'B22'!A51)*B101</f>
        <v>1017.0789999999998</v>
      </c>
      <c r="D103" s="172">
        <v>0</v>
      </c>
      <c r="E103" s="47">
        <v>0</v>
      </c>
    </row>
    <row r="104" spans="1:5" ht="15">
      <c r="A104" s="227"/>
      <c r="B104" s="171">
        <f>B102</f>
        <v>58</v>
      </c>
      <c r="C104" s="112">
        <f>('B22'!A50/1000+'B22'!A51)*B102</f>
        <v>773.1399999999999</v>
      </c>
      <c r="D104" s="112">
        <f>IF($B$101-$B$102&gt;0,10*($B$101-$B$102)*'B22'!A50/1000,0)</f>
        <v>1958.0999999999997</v>
      </c>
      <c r="E104" s="176">
        <f>IF($B$101-$B$102&gt;0,$AK$40*'B22'!A50/1000,0)</f>
        <v>1043.2499999999998</v>
      </c>
    </row>
    <row r="105" spans="1:5" ht="15">
      <c r="A105" s="226" t="s">
        <v>124</v>
      </c>
      <c r="B105" s="171">
        <f>$AI$30</f>
        <v>76.3</v>
      </c>
      <c r="C105" s="112">
        <f>('B23'!A54/1000+'B23'!A55)*B101</f>
        <v>1017.0789999999998</v>
      </c>
      <c r="D105" s="172">
        <v>0</v>
      </c>
      <c r="E105" s="47">
        <v>0</v>
      </c>
    </row>
    <row r="106" spans="1:5" ht="15">
      <c r="A106" s="227"/>
      <c r="B106" s="171">
        <f>B102</f>
        <v>58</v>
      </c>
      <c r="C106" s="112">
        <f>('B23'!A54/1000+'B23'!A55)*B102</f>
        <v>773.1399999999999</v>
      </c>
      <c r="D106" s="112">
        <f>IF($B$101-$B$102&gt;0,10*($B$101-$B$102)*'B23'!A54/1000,0)</f>
        <v>1958.0999999999997</v>
      </c>
      <c r="E106" s="176">
        <f>IF($B$101-$B$102&gt;0,$AK$40*'B23'!A54/1000,0)</f>
        <v>1043.2499999999998</v>
      </c>
    </row>
    <row r="107" spans="1:5" ht="15">
      <c r="A107" s="226" t="s">
        <v>125</v>
      </c>
      <c r="B107" s="171">
        <f>$AI$30</f>
        <v>76.3</v>
      </c>
      <c r="C107" s="112">
        <f>('B24'!A58/1000+'B24'!A59)*B101</f>
        <v>1013.264</v>
      </c>
      <c r="D107" s="172">
        <v>0</v>
      </c>
      <c r="E107" s="47">
        <v>0</v>
      </c>
    </row>
    <row r="108" spans="1:5" ht="15">
      <c r="A108" s="227"/>
      <c r="B108" s="171">
        <f>B102</f>
        <v>58</v>
      </c>
      <c r="C108" s="112">
        <f>('B24'!A58/1000+'B24'!A59)*B102</f>
        <v>770.24</v>
      </c>
      <c r="D108" s="112">
        <f>IF($B$101-$B$102&gt;0,10*($B$101-$B$102)*'B24'!A58/1000,0)</f>
        <v>1948.9499999999998</v>
      </c>
      <c r="E108" s="176">
        <f>IF($B$101-$B$102&gt;0,$AK$40*'B24'!A58/1000,0)</f>
        <v>1038.3749999999998</v>
      </c>
    </row>
    <row r="109" spans="1:5" ht="15">
      <c r="A109" s="226" t="s">
        <v>126</v>
      </c>
      <c r="B109" s="171">
        <f>$AI$30</f>
        <v>76.3</v>
      </c>
      <c r="C109" s="112">
        <f>('C21'!A43/1000+'C21'!A44)*B101</f>
        <v>1362.7179999999998</v>
      </c>
      <c r="D109" s="172">
        <v>0</v>
      </c>
      <c r="E109" s="47">
        <v>0</v>
      </c>
    </row>
    <row r="110" spans="1:5" ht="15">
      <c r="A110" s="227"/>
      <c r="B110" s="171">
        <f>B102</f>
        <v>58</v>
      </c>
      <c r="C110" s="112">
        <f>('C21'!A43/1000+'C21'!A44)*B102</f>
        <v>1035.8799999999999</v>
      </c>
      <c r="D110" s="112">
        <f>IF($B$101-$B$102&gt;0,10*($B$101-$B$102)*'C21'!A43/1000,0)</f>
        <v>3074.3999999999996</v>
      </c>
      <c r="E110" s="176">
        <f>IF($B$101-$B$102&gt;0,$AK$40*'C21'!A43/1000,0)</f>
        <v>1637.9999999999998</v>
      </c>
    </row>
    <row r="111" spans="1:5" ht="15">
      <c r="A111" s="226" t="s">
        <v>127</v>
      </c>
      <c r="B111" s="171">
        <f>$AI$30</f>
        <v>76.3</v>
      </c>
      <c r="C111" s="112">
        <f>('C22a'!A50/1000+'C22a'!A51)*B101</f>
        <v>1364.244</v>
      </c>
      <c r="D111" s="172">
        <v>0</v>
      </c>
      <c r="E111" s="47">
        <v>0</v>
      </c>
    </row>
    <row r="112" spans="1:5" ht="15">
      <c r="A112" s="227"/>
      <c r="B112" s="171">
        <f>B102</f>
        <v>58</v>
      </c>
      <c r="C112" s="112">
        <f>('C22a'!A50/1000+'C22a'!A51)*B102</f>
        <v>1037.04</v>
      </c>
      <c r="D112" s="112">
        <f>IF($B$101-$B$102&gt;0,10*($B$101-$B$102)*'C22a'!A50/1000,0)</f>
        <v>3078.0599999999995</v>
      </c>
      <c r="E112" s="176">
        <f>IF($B$101-$B$102&gt;0,$AK$40*'C22a'!A50/1000,0)</f>
        <v>1639.9499999999998</v>
      </c>
    </row>
    <row r="113" spans="1:5" ht="15">
      <c r="A113" s="226" t="s">
        <v>128</v>
      </c>
      <c r="B113" s="171">
        <f>$AI$30</f>
        <v>76.3</v>
      </c>
      <c r="C113" s="112">
        <f>('C22b'!A50/1000+'C22b'!A51)*B101</f>
        <v>1364.244</v>
      </c>
      <c r="D113" s="172">
        <v>0</v>
      </c>
      <c r="E113" s="47">
        <v>0</v>
      </c>
    </row>
    <row r="114" spans="1:5" ht="15">
      <c r="A114" s="227"/>
      <c r="B114" s="171">
        <f>B102</f>
        <v>58</v>
      </c>
      <c r="C114" s="112">
        <f>('C22b'!A50/1000+'C22b'!A51)*B102</f>
        <v>1037.04</v>
      </c>
      <c r="D114" s="112">
        <f>IF($B$101-$B$102&gt;0,10*($B$101-$B$102)*'C22b'!A50/1000,0)</f>
        <v>3078.0599999999995</v>
      </c>
      <c r="E114" s="176">
        <f>IF($B$101-$B$102&gt;0,$AK$40*'C22b'!A50/1000,0)</f>
        <v>1639.9499999999998</v>
      </c>
    </row>
    <row r="115" spans="1:5" ht="15">
      <c r="A115" s="226" t="s">
        <v>129</v>
      </c>
      <c r="B115" s="171">
        <f>$AI$30</f>
        <v>76.3</v>
      </c>
      <c r="C115" s="112">
        <f>('C23'!A54/1000+'C23'!A55)*B101</f>
        <v>1377.2149999999997</v>
      </c>
      <c r="D115" s="172">
        <v>0</v>
      </c>
      <c r="E115" s="47">
        <v>0</v>
      </c>
    </row>
    <row r="116" spans="1:5" ht="15">
      <c r="A116" s="227"/>
      <c r="B116" s="171">
        <f>B102</f>
        <v>58</v>
      </c>
      <c r="C116" s="112">
        <f>('C23'!A54/1000+'C23'!A55)*B102</f>
        <v>1046.8999999999999</v>
      </c>
      <c r="D116" s="112">
        <f>IF($B$101-$B$102&gt;0,10*($B$101-$B$102)*'C23'!A54/1000,0)</f>
        <v>3109.1699999999996</v>
      </c>
      <c r="E116" s="176">
        <f>IF($B$101-$B$102&gt;0,$AK$40*'C23'!A54/1000,0)</f>
        <v>1656.5249999999999</v>
      </c>
    </row>
    <row r="117" spans="1:5" ht="15">
      <c r="A117" s="226" t="s">
        <v>130</v>
      </c>
      <c r="B117" s="171">
        <f>$AI$30</f>
        <v>76.3</v>
      </c>
      <c r="C117" s="112">
        <f>('C24'!A58/1000+'C24'!A59)*B101</f>
        <v>1377.2149999999997</v>
      </c>
      <c r="D117" s="172">
        <v>0</v>
      </c>
      <c r="E117" s="47">
        <v>0</v>
      </c>
    </row>
    <row r="118" spans="1:5" ht="15.75" thickBot="1">
      <c r="A118" s="228"/>
      <c r="B118" s="175">
        <f>B102</f>
        <v>58</v>
      </c>
      <c r="C118" s="116">
        <f>('C24'!A58/1000+'C24'!A59)*B102</f>
        <v>1046.8999999999999</v>
      </c>
      <c r="D118" s="116">
        <f>IF($B$101-$B$102&gt;0,10*($B$101-$B$102)*'C24'!A58/1000,0)</f>
        <v>3109.1699999999996</v>
      </c>
      <c r="E118" s="177">
        <f>IF($B$101-$B$102&gt;0,$AK$40*'C24'!A58/1000,0)</f>
        <v>1656.5249999999999</v>
      </c>
    </row>
  </sheetData>
  <sheetProtection/>
  <mergeCells count="10">
    <mergeCell ref="A115:A116"/>
    <mergeCell ref="A117:A118"/>
    <mergeCell ref="A107:A108"/>
    <mergeCell ref="A109:A110"/>
    <mergeCell ref="A111:A112"/>
    <mergeCell ref="A113:A114"/>
    <mergeCell ref="AH29:AI29"/>
    <mergeCell ref="A101:A102"/>
    <mergeCell ref="A103:A104"/>
    <mergeCell ref="A105:A106"/>
  </mergeCells>
  <printOptions/>
  <pageMargins left="0.7" right="0.7" top="0.75" bottom="0.75" header="0.3" footer="0.3"/>
  <pageSetup horizontalDpi="600" verticalDpi="600" orientation="portrait" paperSize="9" r:id="rId3"/>
  <ignoredErrors>
    <ignoredError sqref="B104 B106 B108 B110 B112 B114 B11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2"/>
  <sheetViews>
    <sheetView zoomScalePageLayoutView="0" workbookViewId="0" topLeftCell="A23">
      <selection activeCell="E50" sqref="E50"/>
    </sheetView>
  </sheetViews>
  <sheetFormatPr defaultColWidth="9.140625" defaultRowHeight="15"/>
  <cols>
    <col min="1" max="1" width="20.8515625" style="0" customWidth="1"/>
    <col min="2" max="2" width="39.57421875" style="0" customWidth="1"/>
    <col min="3" max="3" width="14.421875" style="0" customWidth="1"/>
    <col min="4" max="4" width="14.57421875" style="0" customWidth="1"/>
    <col min="5" max="5" width="14.421875" style="0" customWidth="1"/>
    <col min="6" max="6" width="11.00390625" style="0" customWidth="1"/>
    <col min="15" max="15" width="12.8515625" style="0" customWidth="1"/>
    <col min="17" max="17" width="11.8515625" style="0" customWidth="1"/>
    <col min="19" max="28" width="9.140625" style="71" customWidth="1"/>
    <col min="29" max="29" width="13.00390625" style="71" customWidth="1"/>
    <col min="30" max="32" width="9.140625" style="71" customWidth="1"/>
    <col min="33" max="33" width="14.00390625" style="71" customWidth="1"/>
    <col min="34" max="34" width="9.140625" style="18" customWidth="1"/>
    <col min="41" max="41" width="12.140625" style="0" customWidth="1"/>
  </cols>
  <sheetData>
    <row r="1" spans="3:41" ht="15.75" thickBot="1">
      <c r="C1" s="21"/>
      <c r="D1" s="211"/>
      <c r="E1" s="211"/>
      <c r="F1" s="211"/>
      <c r="G1" s="211"/>
      <c r="H1" s="211"/>
      <c r="I1" s="21"/>
      <c r="J1" s="21"/>
      <c r="K1" s="21"/>
      <c r="L1" s="21"/>
      <c r="M1" s="21"/>
      <c r="N1" s="21"/>
      <c r="O1" s="21"/>
      <c r="P1" s="21"/>
      <c r="Q1" s="21"/>
      <c r="T1" s="91"/>
      <c r="U1" s="91"/>
      <c r="V1" s="91"/>
      <c r="AF1" s="91"/>
      <c r="AG1" s="91"/>
      <c r="AH1" s="71"/>
      <c r="AI1" s="71"/>
      <c r="AJ1" s="71"/>
      <c r="AK1" s="71"/>
      <c r="AL1" s="71"/>
      <c r="AM1" s="71"/>
      <c r="AN1" s="71"/>
      <c r="AO1" s="71"/>
    </row>
    <row r="2" spans="3:41" ht="15">
      <c r="C2" s="45"/>
      <c r="D2" s="207" t="s">
        <v>0</v>
      </c>
      <c r="E2" s="207"/>
      <c r="F2" s="207" t="s">
        <v>1</v>
      </c>
      <c r="G2" s="207"/>
      <c r="H2" s="207" t="s">
        <v>2</v>
      </c>
      <c r="I2" s="207"/>
      <c r="J2" s="207" t="s">
        <v>3</v>
      </c>
      <c r="K2" s="207"/>
      <c r="L2" s="207" t="s">
        <v>4</v>
      </c>
      <c r="M2" s="207"/>
      <c r="N2" s="207" t="s">
        <v>5</v>
      </c>
      <c r="O2" s="207"/>
      <c r="P2" s="207" t="s">
        <v>6</v>
      </c>
      <c r="Q2" s="208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</row>
    <row r="3" spans="3:41" ht="15">
      <c r="C3" s="46" t="s">
        <v>7</v>
      </c>
      <c r="D3" s="44" t="s">
        <v>121</v>
      </c>
      <c r="E3" s="44" t="s">
        <v>122</v>
      </c>
      <c r="F3" s="44" t="s">
        <v>121</v>
      </c>
      <c r="G3" s="44" t="s">
        <v>122</v>
      </c>
      <c r="H3" s="44" t="s">
        <v>121</v>
      </c>
      <c r="I3" s="44" t="s">
        <v>122</v>
      </c>
      <c r="J3" s="44" t="s">
        <v>121</v>
      </c>
      <c r="K3" s="44" t="s">
        <v>122</v>
      </c>
      <c r="L3" s="44" t="s">
        <v>121</v>
      </c>
      <c r="M3" s="44" t="s">
        <v>122</v>
      </c>
      <c r="N3" s="44" t="s">
        <v>121</v>
      </c>
      <c r="O3" s="44" t="s">
        <v>122</v>
      </c>
      <c r="P3" s="44" t="s">
        <v>121</v>
      </c>
      <c r="Q3" s="44" t="s">
        <v>122</v>
      </c>
      <c r="AH3" s="71"/>
      <c r="AI3" s="71"/>
      <c r="AJ3" s="71"/>
      <c r="AK3" s="71"/>
      <c r="AL3" s="71"/>
      <c r="AM3" s="71"/>
      <c r="AN3" s="71"/>
      <c r="AO3" s="71"/>
    </row>
    <row r="4" spans="3:41" ht="15">
      <c r="C4" s="48" t="s">
        <v>8</v>
      </c>
      <c r="D4" s="72">
        <f>$C$30</f>
        <v>1</v>
      </c>
      <c r="E4" s="128">
        <v>35.76375</v>
      </c>
      <c r="F4" s="72">
        <f>$C$30</f>
        <v>1</v>
      </c>
      <c r="G4" s="128">
        <v>33.87375</v>
      </c>
      <c r="H4" s="72">
        <f>$C$30</f>
        <v>1</v>
      </c>
      <c r="I4" s="128">
        <v>35.6025</v>
      </c>
      <c r="J4" s="72">
        <f>$C$30</f>
        <v>1</v>
      </c>
      <c r="K4" s="128">
        <v>32.985</v>
      </c>
      <c r="L4" s="72">
        <f>$C$30</f>
        <v>1</v>
      </c>
      <c r="M4" s="130">
        <v>32.47875</v>
      </c>
      <c r="N4" s="72">
        <f>$C$30</f>
        <v>1</v>
      </c>
      <c r="O4" s="130">
        <v>29.95375</v>
      </c>
      <c r="P4" s="72">
        <f>$C$30</f>
        <v>1</v>
      </c>
      <c r="Q4" s="132">
        <v>29.54</v>
      </c>
      <c r="S4" s="88"/>
      <c r="T4" s="89"/>
      <c r="U4" s="22"/>
      <c r="V4" s="89"/>
      <c r="W4" s="22"/>
      <c r="X4" s="89"/>
      <c r="Y4" s="22"/>
      <c r="Z4" s="89"/>
      <c r="AA4" s="22"/>
      <c r="AB4" s="89"/>
      <c r="AC4" s="22"/>
      <c r="AD4" s="89"/>
      <c r="AE4" s="22"/>
      <c r="AF4" s="89"/>
      <c r="AG4" s="22"/>
      <c r="AH4" s="89"/>
      <c r="AI4" s="22"/>
      <c r="AJ4" s="89"/>
      <c r="AK4" s="22"/>
      <c r="AL4" s="89"/>
      <c r="AM4" s="22"/>
      <c r="AN4" s="89"/>
      <c r="AO4" s="22"/>
    </row>
    <row r="5" spans="3:41" ht="15">
      <c r="C5" s="48" t="s">
        <v>9</v>
      </c>
      <c r="D5" s="72">
        <f aca="true" t="shared" si="0" ref="D5:P27">$C$30</f>
        <v>1</v>
      </c>
      <c r="E5" s="128">
        <v>35.6125</v>
      </c>
      <c r="F5" s="72">
        <f t="shared" si="0"/>
        <v>1</v>
      </c>
      <c r="G5" s="128">
        <v>33.65375</v>
      </c>
      <c r="H5" s="72">
        <f t="shared" si="0"/>
        <v>1</v>
      </c>
      <c r="I5" s="128">
        <v>32.46625</v>
      </c>
      <c r="J5" s="72">
        <f t="shared" si="0"/>
        <v>1</v>
      </c>
      <c r="K5" s="128">
        <v>32.82125</v>
      </c>
      <c r="L5" s="72">
        <f t="shared" si="0"/>
        <v>1</v>
      </c>
      <c r="M5" s="130">
        <v>32.13625</v>
      </c>
      <c r="N5" s="72">
        <f t="shared" si="0"/>
        <v>1</v>
      </c>
      <c r="O5" s="130">
        <v>32.3725</v>
      </c>
      <c r="P5" s="72">
        <f t="shared" si="0"/>
        <v>1</v>
      </c>
      <c r="Q5" s="132">
        <v>30.2225</v>
      </c>
      <c r="S5" s="88"/>
      <c r="T5" s="89"/>
      <c r="U5" s="22"/>
      <c r="V5" s="89"/>
      <c r="W5" s="22"/>
      <c r="X5" s="89"/>
      <c r="Y5" s="22"/>
      <c r="Z5" s="89"/>
      <c r="AA5" s="22"/>
      <c r="AB5" s="89"/>
      <c r="AC5" s="22"/>
      <c r="AD5" s="89"/>
      <c r="AE5" s="22"/>
      <c r="AF5" s="89"/>
      <c r="AG5" s="22"/>
      <c r="AH5" s="89"/>
      <c r="AI5" s="22"/>
      <c r="AJ5" s="89"/>
      <c r="AK5" s="22"/>
      <c r="AL5" s="89"/>
      <c r="AM5" s="22"/>
      <c r="AN5" s="89"/>
      <c r="AO5" s="22"/>
    </row>
    <row r="6" spans="3:41" ht="15">
      <c r="C6" s="48" t="s">
        <v>10</v>
      </c>
      <c r="D6" s="72">
        <f t="shared" si="0"/>
        <v>1</v>
      </c>
      <c r="E6" s="128">
        <v>35.10375</v>
      </c>
      <c r="F6" s="72">
        <f t="shared" si="0"/>
        <v>1</v>
      </c>
      <c r="G6" s="128">
        <v>34.0875</v>
      </c>
      <c r="H6" s="72">
        <f t="shared" si="0"/>
        <v>1</v>
      </c>
      <c r="I6" s="128">
        <v>32.1325</v>
      </c>
      <c r="J6" s="72">
        <f t="shared" si="0"/>
        <v>1</v>
      </c>
      <c r="K6" s="128">
        <v>32.64375</v>
      </c>
      <c r="L6" s="72">
        <f t="shared" si="0"/>
        <v>1</v>
      </c>
      <c r="M6" s="130">
        <v>34.91875</v>
      </c>
      <c r="N6" s="72">
        <f t="shared" si="0"/>
        <v>1</v>
      </c>
      <c r="O6" s="130">
        <v>30.48375</v>
      </c>
      <c r="P6" s="72">
        <f t="shared" si="0"/>
        <v>1</v>
      </c>
      <c r="Q6" s="132">
        <v>30.13625</v>
      </c>
      <c r="S6" s="88"/>
      <c r="T6" s="89"/>
      <c r="U6" s="22"/>
      <c r="V6" s="89"/>
      <c r="W6" s="22"/>
      <c r="X6" s="89"/>
      <c r="Y6" s="22"/>
      <c r="Z6" s="89"/>
      <c r="AA6" s="22"/>
      <c r="AB6" s="89"/>
      <c r="AC6" s="22"/>
      <c r="AD6" s="89"/>
      <c r="AE6" s="22"/>
      <c r="AF6" s="89"/>
      <c r="AG6" s="22"/>
      <c r="AH6" s="89"/>
      <c r="AI6" s="22"/>
      <c r="AJ6" s="89"/>
      <c r="AK6" s="22"/>
      <c r="AL6" s="89"/>
      <c r="AM6" s="22"/>
      <c r="AN6" s="89"/>
      <c r="AO6" s="22"/>
    </row>
    <row r="7" spans="3:41" ht="15">
      <c r="C7" s="48" t="s">
        <v>11</v>
      </c>
      <c r="D7" s="72">
        <f t="shared" si="0"/>
        <v>1</v>
      </c>
      <c r="E7" s="128">
        <v>35.01</v>
      </c>
      <c r="F7" s="72">
        <f t="shared" si="0"/>
        <v>1</v>
      </c>
      <c r="G7" s="128">
        <v>32.96375</v>
      </c>
      <c r="H7" s="72">
        <f t="shared" si="0"/>
        <v>1</v>
      </c>
      <c r="I7" s="128">
        <v>31.89125</v>
      </c>
      <c r="J7" s="72">
        <f t="shared" si="0"/>
        <v>1</v>
      </c>
      <c r="K7" s="128">
        <v>33.10375</v>
      </c>
      <c r="L7" s="72">
        <f t="shared" si="0"/>
        <v>1</v>
      </c>
      <c r="M7" s="130">
        <v>33.585</v>
      </c>
      <c r="N7" s="72">
        <f t="shared" si="0"/>
        <v>1</v>
      </c>
      <c r="O7" s="130">
        <v>30.63125</v>
      </c>
      <c r="P7" s="72">
        <f t="shared" si="0"/>
        <v>1</v>
      </c>
      <c r="Q7" s="132">
        <v>30.7375</v>
      </c>
      <c r="S7" s="88"/>
      <c r="T7" s="89"/>
      <c r="U7" s="22"/>
      <c r="V7" s="89"/>
      <c r="W7" s="22"/>
      <c r="X7" s="89"/>
      <c r="Y7" s="22"/>
      <c r="Z7" s="89"/>
      <c r="AA7" s="22"/>
      <c r="AB7" s="89"/>
      <c r="AC7" s="22"/>
      <c r="AD7" s="89"/>
      <c r="AE7" s="22"/>
      <c r="AF7" s="89"/>
      <c r="AG7" s="22"/>
      <c r="AH7" s="89"/>
      <c r="AI7" s="22"/>
      <c r="AJ7" s="89"/>
      <c r="AK7" s="22"/>
      <c r="AL7" s="89"/>
      <c r="AM7" s="22"/>
      <c r="AN7" s="89"/>
      <c r="AO7" s="22"/>
    </row>
    <row r="8" spans="3:41" ht="15">
      <c r="C8" s="48" t="s">
        <v>12</v>
      </c>
      <c r="D8" s="72">
        <f t="shared" si="0"/>
        <v>1</v>
      </c>
      <c r="E8" s="128">
        <v>35.835</v>
      </c>
      <c r="F8" s="72">
        <f t="shared" si="0"/>
        <v>1</v>
      </c>
      <c r="G8" s="128">
        <v>31.34125</v>
      </c>
      <c r="H8" s="72">
        <f t="shared" si="0"/>
        <v>1</v>
      </c>
      <c r="I8" s="128">
        <v>32.03</v>
      </c>
      <c r="J8" s="72">
        <f t="shared" si="0"/>
        <v>1</v>
      </c>
      <c r="K8" s="128">
        <v>34.925</v>
      </c>
      <c r="L8" s="72">
        <f t="shared" si="0"/>
        <v>1</v>
      </c>
      <c r="M8" s="130">
        <v>32.90625</v>
      </c>
      <c r="N8" s="72">
        <f t="shared" si="0"/>
        <v>1</v>
      </c>
      <c r="O8" s="130">
        <v>29.5425</v>
      </c>
      <c r="P8" s="72">
        <f t="shared" si="0"/>
        <v>1</v>
      </c>
      <c r="Q8" s="132">
        <v>30.06375</v>
      </c>
      <c r="S8" s="88"/>
      <c r="T8" s="89"/>
      <c r="U8" s="22"/>
      <c r="V8" s="89"/>
      <c r="W8" s="22"/>
      <c r="X8" s="89"/>
      <c r="Y8" s="22"/>
      <c r="Z8" s="89"/>
      <c r="AA8" s="22"/>
      <c r="AB8" s="89"/>
      <c r="AC8" s="22"/>
      <c r="AD8" s="89"/>
      <c r="AE8" s="22"/>
      <c r="AF8" s="89"/>
      <c r="AG8" s="22"/>
      <c r="AH8" s="89"/>
      <c r="AI8" s="22"/>
      <c r="AJ8" s="89"/>
      <c r="AK8" s="22"/>
      <c r="AL8" s="22"/>
      <c r="AM8" s="22"/>
      <c r="AN8" s="89"/>
      <c r="AO8" s="22"/>
    </row>
    <row r="9" spans="3:41" ht="15">
      <c r="C9" s="48" t="s">
        <v>13</v>
      </c>
      <c r="D9" s="72">
        <f t="shared" si="0"/>
        <v>1</v>
      </c>
      <c r="E9" s="128">
        <v>34.595</v>
      </c>
      <c r="F9" s="72">
        <f t="shared" si="0"/>
        <v>1</v>
      </c>
      <c r="G9" s="128">
        <v>31.09</v>
      </c>
      <c r="H9" s="72">
        <f t="shared" si="0"/>
        <v>1</v>
      </c>
      <c r="I9" s="128">
        <v>31.16625</v>
      </c>
      <c r="J9" s="72">
        <f t="shared" si="0"/>
        <v>1</v>
      </c>
      <c r="K9" s="128">
        <v>34.59</v>
      </c>
      <c r="L9" s="72">
        <f t="shared" si="0"/>
        <v>1</v>
      </c>
      <c r="M9" s="130">
        <v>29.90625</v>
      </c>
      <c r="N9" s="72">
        <f t="shared" si="0"/>
        <v>1</v>
      </c>
      <c r="O9" s="130">
        <v>30.15</v>
      </c>
      <c r="P9" s="72">
        <f t="shared" si="0"/>
        <v>1</v>
      </c>
      <c r="Q9" s="132">
        <v>30.25375</v>
      </c>
      <c r="S9" s="88"/>
      <c r="T9" s="89"/>
      <c r="U9" s="22"/>
      <c r="V9" s="89"/>
      <c r="W9" s="22"/>
      <c r="X9" s="89"/>
      <c r="Y9" s="22"/>
      <c r="Z9" s="89"/>
      <c r="AA9" s="22"/>
      <c r="AB9" s="89"/>
      <c r="AC9" s="22"/>
      <c r="AD9" s="89"/>
      <c r="AE9" s="22"/>
      <c r="AF9" s="89"/>
      <c r="AG9" s="22"/>
      <c r="AH9" s="89"/>
      <c r="AI9" s="22"/>
      <c r="AJ9" s="89"/>
      <c r="AK9" s="22"/>
      <c r="AL9" s="89"/>
      <c r="AM9" s="22"/>
      <c r="AN9" s="89"/>
      <c r="AO9" s="22"/>
    </row>
    <row r="10" spans="3:41" ht="15">
      <c r="C10" s="48" t="s">
        <v>14</v>
      </c>
      <c r="D10" s="72">
        <f t="shared" si="0"/>
        <v>1</v>
      </c>
      <c r="E10" s="128">
        <v>34.46125</v>
      </c>
      <c r="F10" s="72">
        <f t="shared" si="0"/>
        <v>1</v>
      </c>
      <c r="G10" s="128">
        <v>31.9425</v>
      </c>
      <c r="H10" s="72">
        <f t="shared" si="0"/>
        <v>1</v>
      </c>
      <c r="I10" s="128">
        <v>32.82125</v>
      </c>
      <c r="J10" s="72">
        <f t="shared" si="0"/>
        <v>1</v>
      </c>
      <c r="K10" s="128">
        <v>34.2075</v>
      </c>
      <c r="L10" s="72">
        <f t="shared" si="0"/>
        <v>1</v>
      </c>
      <c r="M10" s="130">
        <v>30.2575</v>
      </c>
      <c r="N10" s="72">
        <f t="shared" si="0"/>
        <v>1</v>
      </c>
      <c r="O10" s="130">
        <v>30.7725</v>
      </c>
      <c r="P10" s="72">
        <f t="shared" si="0"/>
        <v>1</v>
      </c>
      <c r="Q10" s="132">
        <v>30.6525</v>
      </c>
      <c r="S10" s="88"/>
      <c r="T10" s="89"/>
      <c r="U10" s="22"/>
      <c r="V10" s="89"/>
      <c r="W10" s="22"/>
      <c r="X10" s="89"/>
      <c r="Y10" s="22"/>
      <c r="Z10" s="89"/>
      <c r="AA10" s="22"/>
      <c r="AB10" s="89"/>
      <c r="AC10" s="22"/>
      <c r="AD10" s="89"/>
      <c r="AE10" s="22"/>
      <c r="AF10" s="89"/>
      <c r="AG10" s="22"/>
      <c r="AH10" s="89"/>
      <c r="AI10" s="22"/>
      <c r="AJ10" s="89"/>
      <c r="AK10" s="22"/>
      <c r="AL10" s="89"/>
      <c r="AM10" s="22"/>
      <c r="AN10" s="89"/>
      <c r="AO10" s="22"/>
    </row>
    <row r="11" spans="3:41" ht="15">
      <c r="C11" s="48" t="s">
        <v>15</v>
      </c>
      <c r="D11" s="72">
        <f t="shared" si="0"/>
        <v>1</v>
      </c>
      <c r="E11" s="128">
        <v>35.66875</v>
      </c>
      <c r="F11" s="72">
        <f t="shared" si="0"/>
        <v>1</v>
      </c>
      <c r="G11" s="128">
        <v>31.22125</v>
      </c>
      <c r="H11" s="72">
        <f t="shared" si="0"/>
        <v>1</v>
      </c>
      <c r="I11" s="128">
        <v>33.63875</v>
      </c>
      <c r="J11" s="72">
        <f t="shared" si="0"/>
        <v>1</v>
      </c>
      <c r="K11" s="128">
        <v>33.2825</v>
      </c>
      <c r="L11" s="72">
        <f t="shared" si="0"/>
        <v>1</v>
      </c>
      <c r="M11" s="130">
        <v>31.605</v>
      </c>
      <c r="N11" s="72">
        <f t="shared" si="0"/>
        <v>1</v>
      </c>
      <c r="O11" s="130">
        <v>31.23125</v>
      </c>
      <c r="P11" s="72">
        <f t="shared" si="0"/>
        <v>1</v>
      </c>
      <c r="Q11" s="132">
        <v>31.21125</v>
      </c>
      <c r="S11" s="88"/>
      <c r="T11" s="89"/>
      <c r="U11" s="22"/>
      <c r="V11" s="89"/>
      <c r="W11" s="22"/>
      <c r="X11" s="89"/>
      <c r="Y11" s="22"/>
      <c r="Z11" s="89"/>
      <c r="AA11" s="22"/>
      <c r="AB11" s="89"/>
      <c r="AC11" s="22"/>
      <c r="AD11" s="89"/>
      <c r="AE11" s="22"/>
      <c r="AF11" s="89"/>
      <c r="AG11" s="22"/>
      <c r="AH11" s="89"/>
      <c r="AI11" s="22"/>
      <c r="AJ11" s="89"/>
      <c r="AK11" s="22"/>
      <c r="AL11" s="89"/>
      <c r="AM11" s="22"/>
      <c r="AN11" s="89"/>
      <c r="AO11" s="22"/>
    </row>
    <row r="12" spans="3:41" ht="15">
      <c r="C12" s="48" t="s">
        <v>16</v>
      </c>
      <c r="D12" s="72">
        <f t="shared" si="0"/>
        <v>1</v>
      </c>
      <c r="E12" s="128">
        <v>33.70875</v>
      </c>
      <c r="F12" s="72">
        <f t="shared" si="0"/>
        <v>1</v>
      </c>
      <c r="G12" s="128">
        <v>30.64875</v>
      </c>
      <c r="H12" s="72">
        <f t="shared" si="0"/>
        <v>1</v>
      </c>
      <c r="I12" s="128">
        <v>31.00625</v>
      </c>
      <c r="J12" s="72">
        <f t="shared" si="0"/>
        <v>1</v>
      </c>
      <c r="K12" s="128">
        <v>31.30875</v>
      </c>
      <c r="L12" s="72">
        <f t="shared" si="0"/>
        <v>1</v>
      </c>
      <c r="M12" s="130">
        <v>32.465</v>
      </c>
      <c r="N12" s="72">
        <f t="shared" si="0"/>
        <v>1</v>
      </c>
      <c r="O12" s="130">
        <v>33.28</v>
      </c>
      <c r="P12" s="72">
        <f t="shared" si="0"/>
        <v>1</v>
      </c>
      <c r="Q12" s="132">
        <v>30.1775</v>
      </c>
      <c r="S12" s="88"/>
      <c r="T12" s="89"/>
      <c r="U12" s="22"/>
      <c r="V12" s="89"/>
      <c r="W12" s="22"/>
      <c r="X12" s="89"/>
      <c r="Y12" s="22"/>
      <c r="Z12" s="89"/>
      <c r="AA12" s="22"/>
      <c r="AB12" s="89"/>
      <c r="AC12" s="22"/>
      <c r="AD12" s="89"/>
      <c r="AE12" s="22"/>
      <c r="AF12" s="89"/>
      <c r="AG12" s="22"/>
      <c r="AH12" s="89"/>
      <c r="AI12" s="22"/>
      <c r="AJ12" s="89"/>
      <c r="AK12" s="22"/>
      <c r="AL12" s="89"/>
      <c r="AM12" s="22"/>
      <c r="AN12" s="89"/>
      <c r="AO12" s="22"/>
    </row>
    <row r="13" spans="3:41" ht="15">
      <c r="C13" s="48" t="s">
        <v>17</v>
      </c>
      <c r="D13" s="72">
        <f t="shared" si="0"/>
        <v>1</v>
      </c>
      <c r="E13" s="128">
        <v>34.1225</v>
      </c>
      <c r="F13" s="72">
        <f t="shared" si="0"/>
        <v>1</v>
      </c>
      <c r="G13" s="128">
        <v>29.6225</v>
      </c>
      <c r="H13" s="72">
        <f t="shared" si="0"/>
        <v>1</v>
      </c>
      <c r="I13" s="128">
        <v>33.71375</v>
      </c>
      <c r="J13" s="72">
        <f t="shared" si="0"/>
        <v>1</v>
      </c>
      <c r="K13" s="128">
        <v>31.08375</v>
      </c>
      <c r="L13" s="72">
        <f t="shared" si="0"/>
        <v>1</v>
      </c>
      <c r="M13" s="130">
        <v>33.33625</v>
      </c>
      <c r="N13" s="72">
        <f t="shared" si="0"/>
        <v>1</v>
      </c>
      <c r="O13" s="130">
        <v>32.81</v>
      </c>
      <c r="P13" s="72">
        <f t="shared" si="0"/>
        <v>1</v>
      </c>
      <c r="Q13" s="132">
        <v>29.3875</v>
      </c>
      <c r="S13" s="88"/>
      <c r="T13" s="89"/>
      <c r="U13" s="22"/>
      <c r="V13" s="89"/>
      <c r="W13" s="22"/>
      <c r="X13" s="89"/>
      <c r="Y13" s="22"/>
      <c r="Z13" s="89"/>
      <c r="AA13" s="22"/>
      <c r="AB13" s="89"/>
      <c r="AC13" s="22"/>
      <c r="AD13" s="89"/>
      <c r="AE13" s="22"/>
      <c r="AF13" s="89"/>
      <c r="AG13" s="22"/>
      <c r="AH13" s="89"/>
      <c r="AI13" s="22"/>
      <c r="AJ13" s="89"/>
      <c r="AK13" s="22"/>
      <c r="AL13" s="89"/>
      <c r="AM13" s="22"/>
      <c r="AN13" s="89"/>
      <c r="AO13" s="22"/>
    </row>
    <row r="14" spans="3:41" ht="15">
      <c r="C14" s="48" t="s">
        <v>18</v>
      </c>
      <c r="D14" s="72">
        <f t="shared" si="0"/>
        <v>1</v>
      </c>
      <c r="E14" s="128">
        <v>34.13125</v>
      </c>
      <c r="F14" s="72">
        <f t="shared" si="0"/>
        <v>1</v>
      </c>
      <c r="G14" s="128">
        <v>30.94375</v>
      </c>
      <c r="H14" s="72">
        <f t="shared" si="0"/>
        <v>1</v>
      </c>
      <c r="I14" s="128">
        <v>32.17375</v>
      </c>
      <c r="J14" s="72">
        <f t="shared" si="0"/>
        <v>1</v>
      </c>
      <c r="K14" s="128">
        <v>30.935</v>
      </c>
      <c r="L14" s="72">
        <f t="shared" si="0"/>
        <v>1</v>
      </c>
      <c r="M14" s="130">
        <v>32.27375</v>
      </c>
      <c r="N14" s="72">
        <f t="shared" si="0"/>
        <v>1</v>
      </c>
      <c r="O14" s="130">
        <v>30.82</v>
      </c>
      <c r="P14" s="72">
        <f t="shared" si="0"/>
        <v>1</v>
      </c>
      <c r="Q14" s="132">
        <v>29.39875</v>
      </c>
      <c r="S14" s="88"/>
      <c r="T14" s="89"/>
      <c r="U14" s="22"/>
      <c r="V14" s="89"/>
      <c r="W14" s="22"/>
      <c r="X14" s="89"/>
      <c r="Y14" s="22"/>
      <c r="Z14" s="89"/>
      <c r="AA14" s="22"/>
      <c r="AB14" s="89"/>
      <c r="AC14" s="22"/>
      <c r="AD14" s="89"/>
      <c r="AE14" s="22"/>
      <c r="AF14" s="89"/>
      <c r="AG14" s="22"/>
      <c r="AH14" s="89"/>
      <c r="AI14" s="22"/>
      <c r="AJ14" s="89"/>
      <c r="AK14" s="22"/>
      <c r="AL14" s="89"/>
      <c r="AM14" s="22"/>
      <c r="AN14" s="89"/>
      <c r="AO14" s="22"/>
    </row>
    <row r="15" spans="3:41" ht="15">
      <c r="C15" s="48" t="s">
        <v>19</v>
      </c>
      <c r="D15" s="72">
        <f t="shared" si="0"/>
        <v>1</v>
      </c>
      <c r="E15" s="128">
        <v>34.64125</v>
      </c>
      <c r="F15" s="72">
        <f t="shared" si="0"/>
        <v>1</v>
      </c>
      <c r="G15" s="128">
        <v>30.585</v>
      </c>
      <c r="H15" s="72">
        <f t="shared" si="0"/>
        <v>1</v>
      </c>
      <c r="I15" s="128">
        <v>31.2575</v>
      </c>
      <c r="J15" s="72">
        <f t="shared" si="0"/>
        <v>1</v>
      </c>
      <c r="K15" s="128">
        <v>30.72375</v>
      </c>
      <c r="L15" s="72">
        <f t="shared" si="0"/>
        <v>1</v>
      </c>
      <c r="M15" s="130">
        <v>31.52375</v>
      </c>
      <c r="N15" s="72">
        <f t="shared" si="0"/>
        <v>1</v>
      </c>
      <c r="O15" s="130">
        <v>28.1675</v>
      </c>
      <c r="P15" s="72">
        <f t="shared" si="0"/>
        <v>1</v>
      </c>
      <c r="Q15" s="132">
        <v>28.90875</v>
      </c>
      <c r="S15" s="88"/>
      <c r="T15" s="89"/>
      <c r="U15" s="22"/>
      <c r="V15" s="89"/>
      <c r="W15" s="22"/>
      <c r="X15" s="89"/>
      <c r="Y15" s="22"/>
      <c r="Z15" s="89"/>
      <c r="AA15" s="22"/>
      <c r="AB15" s="89"/>
      <c r="AC15" s="22"/>
      <c r="AD15" s="89"/>
      <c r="AE15" s="22"/>
      <c r="AF15" s="89"/>
      <c r="AG15" s="22"/>
      <c r="AH15" s="89"/>
      <c r="AI15" s="22"/>
      <c r="AJ15" s="89"/>
      <c r="AK15" s="22"/>
      <c r="AL15" s="89"/>
      <c r="AM15" s="22"/>
      <c r="AN15" s="89"/>
      <c r="AO15" s="22"/>
    </row>
    <row r="16" spans="3:41" ht="15">
      <c r="C16" s="48" t="s">
        <v>20</v>
      </c>
      <c r="D16" s="72">
        <f t="shared" si="0"/>
        <v>1</v>
      </c>
      <c r="E16" s="128">
        <v>34.78125</v>
      </c>
      <c r="F16" s="72">
        <f t="shared" si="0"/>
        <v>1</v>
      </c>
      <c r="G16" s="128">
        <v>29.31125</v>
      </c>
      <c r="H16" s="72">
        <f t="shared" si="0"/>
        <v>1</v>
      </c>
      <c r="I16" s="128">
        <v>33.13875</v>
      </c>
      <c r="J16" s="72">
        <f t="shared" si="0"/>
        <v>1</v>
      </c>
      <c r="K16" s="128">
        <v>30.74625</v>
      </c>
      <c r="L16" s="72">
        <f t="shared" si="0"/>
        <v>1</v>
      </c>
      <c r="M16" s="130">
        <v>31.1975</v>
      </c>
      <c r="N16" s="72">
        <f t="shared" si="0"/>
        <v>1</v>
      </c>
      <c r="O16" s="130">
        <v>28.67875</v>
      </c>
      <c r="P16" s="72">
        <f t="shared" si="0"/>
        <v>1</v>
      </c>
      <c r="Q16" s="132">
        <v>28.0325</v>
      </c>
      <c r="S16" s="88"/>
      <c r="T16" s="89"/>
      <c r="U16" s="22"/>
      <c r="V16" s="89"/>
      <c r="W16" s="22"/>
      <c r="X16" s="89"/>
      <c r="Y16" s="22"/>
      <c r="Z16" s="89"/>
      <c r="AA16" s="22"/>
      <c r="AB16" s="89"/>
      <c r="AC16" s="22"/>
      <c r="AD16" s="89"/>
      <c r="AE16" s="22"/>
      <c r="AF16" s="89"/>
      <c r="AG16" s="22"/>
      <c r="AH16" s="89"/>
      <c r="AI16" s="22"/>
      <c r="AJ16" s="89"/>
      <c r="AK16" s="22"/>
      <c r="AL16" s="89"/>
      <c r="AM16" s="22"/>
      <c r="AN16" s="89"/>
      <c r="AO16" s="22"/>
    </row>
    <row r="17" spans="3:41" ht="15">
      <c r="C17" s="48" t="s">
        <v>21</v>
      </c>
      <c r="D17" s="72">
        <f t="shared" si="0"/>
        <v>1</v>
      </c>
      <c r="E17" s="128">
        <v>33.53875</v>
      </c>
      <c r="F17" s="72">
        <f t="shared" si="0"/>
        <v>1</v>
      </c>
      <c r="G17" s="128">
        <v>29.015</v>
      </c>
      <c r="H17" s="72">
        <f t="shared" si="0"/>
        <v>1</v>
      </c>
      <c r="I17" s="128">
        <v>31.54625</v>
      </c>
      <c r="J17" s="72">
        <f t="shared" si="0"/>
        <v>1</v>
      </c>
      <c r="K17" s="128">
        <v>30.365</v>
      </c>
      <c r="L17" s="72">
        <f t="shared" si="0"/>
        <v>1</v>
      </c>
      <c r="M17" s="130">
        <v>32.1675</v>
      </c>
      <c r="N17" s="72">
        <f t="shared" si="0"/>
        <v>1</v>
      </c>
      <c r="O17" s="130">
        <v>28.2875</v>
      </c>
      <c r="P17" s="72">
        <f t="shared" si="0"/>
        <v>1</v>
      </c>
      <c r="Q17" s="132">
        <v>29.09375</v>
      </c>
      <c r="S17" s="88"/>
      <c r="T17" s="89"/>
      <c r="U17" s="22"/>
      <c r="V17" s="89"/>
      <c r="W17" s="22"/>
      <c r="X17" s="89"/>
      <c r="Y17" s="22"/>
      <c r="Z17" s="89"/>
      <c r="AA17" s="22"/>
      <c r="AB17" s="89"/>
      <c r="AC17" s="22"/>
      <c r="AD17" s="89"/>
      <c r="AE17" s="22"/>
      <c r="AF17" s="89"/>
      <c r="AG17" s="22"/>
      <c r="AH17" s="89"/>
      <c r="AI17" s="22"/>
      <c r="AJ17" s="89"/>
      <c r="AK17" s="22"/>
      <c r="AL17" s="89"/>
      <c r="AM17" s="22"/>
      <c r="AN17" s="89"/>
      <c r="AO17" s="22"/>
    </row>
    <row r="18" spans="3:41" ht="15">
      <c r="C18" s="48" t="s">
        <v>22</v>
      </c>
      <c r="D18" s="72">
        <f t="shared" si="0"/>
        <v>1</v>
      </c>
      <c r="E18" s="128">
        <v>33.94875</v>
      </c>
      <c r="F18" s="72">
        <f t="shared" si="0"/>
        <v>1</v>
      </c>
      <c r="G18" s="128">
        <v>29.7325</v>
      </c>
      <c r="H18" s="72">
        <f t="shared" si="0"/>
        <v>1</v>
      </c>
      <c r="I18" s="128">
        <v>31.935</v>
      </c>
      <c r="J18" s="72">
        <f t="shared" si="0"/>
        <v>1</v>
      </c>
      <c r="K18" s="128">
        <v>30.3875</v>
      </c>
      <c r="L18" s="72">
        <f t="shared" si="0"/>
        <v>1</v>
      </c>
      <c r="M18" s="130">
        <v>32.02875</v>
      </c>
      <c r="N18" s="72">
        <f t="shared" si="0"/>
        <v>1</v>
      </c>
      <c r="O18" s="130">
        <v>28.14875</v>
      </c>
      <c r="P18" s="72">
        <f t="shared" si="0"/>
        <v>1</v>
      </c>
      <c r="Q18" s="132">
        <v>28.295</v>
      </c>
      <c r="S18" s="88"/>
      <c r="T18" s="89"/>
      <c r="U18" s="22"/>
      <c r="V18" s="89"/>
      <c r="W18" s="22"/>
      <c r="X18" s="89"/>
      <c r="Y18" s="22"/>
      <c r="Z18" s="89"/>
      <c r="AA18" s="22"/>
      <c r="AB18" s="89"/>
      <c r="AC18" s="22"/>
      <c r="AD18" s="89"/>
      <c r="AE18" s="22"/>
      <c r="AF18" s="89"/>
      <c r="AG18" s="22"/>
      <c r="AH18" s="89"/>
      <c r="AI18" s="22"/>
      <c r="AJ18" s="89"/>
      <c r="AK18" s="22"/>
      <c r="AL18" s="89"/>
      <c r="AM18" s="22"/>
      <c r="AN18" s="89"/>
      <c r="AO18" s="22"/>
    </row>
    <row r="19" spans="3:41" ht="15">
      <c r="C19" s="48" t="s">
        <v>23</v>
      </c>
      <c r="D19" s="72">
        <f t="shared" si="0"/>
        <v>1</v>
      </c>
      <c r="E19" s="128">
        <v>35.1325</v>
      </c>
      <c r="F19" s="72">
        <f t="shared" si="0"/>
        <v>1</v>
      </c>
      <c r="G19" s="128">
        <v>29.9725</v>
      </c>
      <c r="H19" s="72">
        <f t="shared" si="0"/>
        <v>1</v>
      </c>
      <c r="I19" s="128">
        <v>30.32</v>
      </c>
      <c r="J19" s="72">
        <f t="shared" si="0"/>
        <v>1</v>
      </c>
      <c r="K19" s="128">
        <v>31.3075</v>
      </c>
      <c r="L19" s="72">
        <f t="shared" si="0"/>
        <v>1</v>
      </c>
      <c r="M19" s="130">
        <v>31.98875</v>
      </c>
      <c r="N19" s="72">
        <f t="shared" si="0"/>
        <v>1</v>
      </c>
      <c r="O19" s="130">
        <v>28.91125</v>
      </c>
      <c r="P19" s="72">
        <f t="shared" si="0"/>
        <v>1</v>
      </c>
      <c r="Q19" s="132">
        <v>28.22</v>
      </c>
      <c r="S19" s="88"/>
      <c r="T19" s="89"/>
      <c r="U19" s="22"/>
      <c r="V19" s="89"/>
      <c r="W19" s="22"/>
      <c r="X19" s="89"/>
      <c r="Y19" s="22"/>
      <c r="Z19" s="89"/>
      <c r="AA19" s="22"/>
      <c r="AB19" s="89"/>
      <c r="AC19" s="22"/>
      <c r="AD19" s="89"/>
      <c r="AE19" s="22"/>
      <c r="AF19" s="89"/>
      <c r="AG19" s="22"/>
      <c r="AH19" s="89"/>
      <c r="AI19" s="22"/>
      <c r="AJ19" s="89"/>
      <c r="AK19" s="22"/>
      <c r="AL19" s="89"/>
      <c r="AM19" s="22"/>
      <c r="AN19" s="89"/>
      <c r="AO19" s="22"/>
    </row>
    <row r="20" spans="3:41" ht="15">
      <c r="C20" s="48" t="s">
        <v>24</v>
      </c>
      <c r="D20" s="72">
        <f t="shared" si="0"/>
        <v>1</v>
      </c>
      <c r="E20" s="128">
        <v>34.755</v>
      </c>
      <c r="F20" s="72">
        <f t="shared" si="0"/>
        <v>1</v>
      </c>
      <c r="G20" s="128">
        <v>29.295</v>
      </c>
      <c r="H20" s="72">
        <f t="shared" si="0"/>
        <v>1</v>
      </c>
      <c r="I20" s="128">
        <v>29.55625</v>
      </c>
      <c r="J20" s="72">
        <f t="shared" si="0"/>
        <v>1</v>
      </c>
      <c r="K20" s="128">
        <v>32.0425</v>
      </c>
      <c r="L20" s="72">
        <f t="shared" si="0"/>
        <v>1</v>
      </c>
      <c r="M20" s="130">
        <v>29.79375</v>
      </c>
      <c r="N20" s="72">
        <f t="shared" si="0"/>
        <v>1</v>
      </c>
      <c r="O20" s="130">
        <v>27.6675</v>
      </c>
      <c r="P20" s="72">
        <f t="shared" si="0"/>
        <v>1</v>
      </c>
      <c r="Q20" s="132">
        <v>27.785</v>
      </c>
      <c r="S20" s="88"/>
      <c r="T20" s="89"/>
      <c r="U20" s="22"/>
      <c r="V20" s="89"/>
      <c r="W20" s="22"/>
      <c r="X20" s="89"/>
      <c r="Y20" s="22"/>
      <c r="Z20" s="89"/>
      <c r="AA20" s="22"/>
      <c r="AB20" s="89"/>
      <c r="AC20" s="22"/>
      <c r="AD20" s="89"/>
      <c r="AE20" s="22"/>
      <c r="AF20" s="89"/>
      <c r="AG20" s="22"/>
      <c r="AH20" s="89"/>
      <c r="AI20" s="22"/>
      <c r="AJ20" s="89"/>
      <c r="AK20" s="22"/>
      <c r="AL20" s="89"/>
      <c r="AM20" s="22"/>
      <c r="AN20" s="89"/>
      <c r="AO20" s="22"/>
    </row>
    <row r="21" spans="3:41" ht="15">
      <c r="C21" s="48" t="s">
        <v>25</v>
      </c>
      <c r="D21" s="72">
        <f t="shared" si="0"/>
        <v>1</v>
      </c>
      <c r="E21" s="128">
        <v>35.18125</v>
      </c>
      <c r="F21" s="72">
        <f t="shared" si="0"/>
        <v>1</v>
      </c>
      <c r="G21" s="128">
        <v>30.13125</v>
      </c>
      <c r="H21" s="72">
        <f t="shared" si="0"/>
        <v>1</v>
      </c>
      <c r="I21" s="128">
        <v>30.1125</v>
      </c>
      <c r="J21" s="72">
        <f t="shared" si="0"/>
        <v>1</v>
      </c>
      <c r="K21" s="128">
        <v>30.48875</v>
      </c>
      <c r="L21" s="72">
        <f t="shared" si="0"/>
        <v>1</v>
      </c>
      <c r="M21" s="130">
        <v>28.7675</v>
      </c>
      <c r="N21" s="72">
        <f t="shared" si="0"/>
        <v>1</v>
      </c>
      <c r="O21" s="130">
        <v>28.61</v>
      </c>
      <c r="P21" s="72">
        <f t="shared" si="0"/>
        <v>1</v>
      </c>
      <c r="Q21" s="132">
        <v>28.06</v>
      </c>
      <c r="S21" s="88"/>
      <c r="T21" s="89"/>
      <c r="U21" s="22"/>
      <c r="V21" s="89"/>
      <c r="W21" s="22"/>
      <c r="X21" s="89"/>
      <c r="Y21" s="22"/>
      <c r="Z21" s="89"/>
      <c r="AA21" s="22"/>
      <c r="AB21" s="89"/>
      <c r="AC21" s="22"/>
      <c r="AD21" s="89"/>
      <c r="AE21" s="22"/>
      <c r="AF21" s="89"/>
      <c r="AG21" s="22"/>
      <c r="AH21" s="89"/>
      <c r="AI21" s="22"/>
      <c r="AJ21" s="89"/>
      <c r="AK21" s="22"/>
      <c r="AL21" s="89"/>
      <c r="AM21" s="22"/>
      <c r="AN21" s="89"/>
      <c r="AO21" s="22"/>
    </row>
    <row r="22" spans="3:41" ht="15">
      <c r="C22" s="48" t="s">
        <v>26</v>
      </c>
      <c r="D22" s="72">
        <f t="shared" si="0"/>
        <v>1</v>
      </c>
      <c r="E22" s="128">
        <v>34.5025</v>
      </c>
      <c r="F22" s="72">
        <f t="shared" si="0"/>
        <v>1</v>
      </c>
      <c r="G22" s="128">
        <v>31.4325</v>
      </c>
      <c r="H22" s="72">
        <f t="shared" si="0"/>
        <v>1</v>
      </c>
      <c r="I22" s="128">
        <v>31.1475</v>
      </c>
      <c r="J22" s="72">
        <f t="shared" si="0"/>
        <v>1</v>
      </c>
      <c r="K22" s="128">
        <v>32.62</v>
      </c>
      <c r="L22" s="72">
        <f t="shared" si="0"/>
        <v>1</v>
      </c>
      <c r="M22" s="130">
        <v>29.69375</v>
      </c>
      <c r="N22" s="72">
        <f t="shared" si="0"/>
        <v>1</v>
      </c>
      <c r="O22" s="130">
        <v>29.32625</v>
      </c>
      <c r="P22" s="72">
        <f t="shared" si="0"/>
        <v>1</v>
      </c>
      <c r="Q22" s="132">
        <v>29.32</v>
      </c>
      <c r="S22" s="88"/>
      <c r="T22" s="89"/>
      <c r="U22" s="22"/>
      <c r="V22" s="89"/>
      <c r="W22" s="22"/>
      <c r="X22" s="89"/>
      <c r="Y22" s="22"/>
      <c r="Z22" s="89"/>
      <c r="AA22" s="22"/>
      <c r="AB22" s="89"/>
      <c r="AC22" s="22"/>
      <c r="AD22" s="89"/>
      <c r="AE22" s="22"/>
      <c r="AF22" s="89"/>
      <c r="AG22" s="22"/>
      <c r="AH22" s="89"/>
      <c r="AI22" s="22"/>
      <c r="AJ22" s="89"/>
      <c r="AK22" s="22"/>
      <c r="AL22" s="89"/>
      <c r="AM22" s="22"/>
      <c r="AN22" s="89"/>
      <c r="AO22" s="22"/>
    </row>
    <row r="23" spans="3:41" ht="15">
      <c r="C23" s="48" t="s">
        <v>27</v>
      </c>
      <c r="D23" s="72">
        <f t="shared" si="0"/>
        <v>1</v>
      </c>
      <c r="E23" s="128">
        <v>34.82625</v>
      </c>
      <c r="F23" s="72">
        <f t="shared" si="0"/>
        <v>1</v>
      </c>
      <c r="G23" s="128">
        <v>32.22625</v>
      </c>
      <c r="H23" s="72">
        <f t="shared" si="0"/>
        <v>1</v>
      </c>
      <c r="I23" s="128">
        <v>34.1475</v>
      </c>
      <c r="J23" s="72">
        <f t="shared" si="0"/>
        <v>1</v>
      </c>
      <c r="K23" s="128">
        <v>32.45375</v>
      </c>
      <c r="L23" s="72">
        <f t="shared" si="0"/>
        <v>1</v>
      </c>
      <c r="M23" s="130">
        <v>31.2375</v>
      </c>
      <c r="N23" s="72">
        <f t="shared" si="0"/>
        <v>1</v>
      </c>
      <c r="O23" s="130">
        <v>31.04375</v>
      </c>
      <c r="P23" s="72">
        <f t="shared" si="0"/>
        <v>1</v>
      </c>
      <c r="Q23" s="132">
        <v>32.56125</v>
      </c>
      <c r="S23" s="88"/>
      <c r="T23" s="89"/>
      <c r="U23" s="22"/>
      <c r="V23" s="89"/>
      <c r="W23" s="22"/>
      <c r="X23" s="89"/>
      <c r="Y23" s="22"/>
      <c r="Z23" s="89"/>
      <c r="AA23" s="22"/>
      <c r="AB23" s="89"/>
      <c r="AC23" s="22"/>
      <c r="AD23" s="89"/>
      <c r="AE23" s="22"/>
      <c r="AF23" s="89"/>
      <c r="AG23" s="22"/>
      <c r="AH23" s="89"/>
      <c r="AI23" s="22"/>
      <c r="AJ23" s="89"/>
      <c r="AK23" s="22"/>
      <c r="AL23" s="89"/>
      <c r="AM23" s="22"/>
      <c r="AN23" s="89"/>
      <c r="AO23" s="22"/>
    </row>
    <row r="24" spans="3:41" ht="15">
      <c r="C24" s="48" t="s">
        <v>28</v>
      </c>
      <c r="D24" s="72">
        <f t="shared" si="0"/>
        <v>1</v>
      </c>
      <c r="E24" s="128">
        <v>33.35875</v>
      </c>
      <c r="F24" s="72">
        <f t="shared" si="0"/>
        <v>1</v>
      </c>
      <c r="G24" s="128">
        <v>31.3225</v>
      </c>
      <c r="H24" s="72">
        <f t="shared" si="0"/>
        <v>1</v>
      </c>
      <c r="I24" s="128">
        <v>34.85125</v>
      </c>
      <c r="J24" s="72">
        <f t="shared" si="0"/>
        <v>1</v>
      </c>
      <c r="K24" s="128">
        <v>32.79375</v>
      </c>
      <c r="L24" s="72">
        <f t="shared" si="0"/>
        <v>1</v>
      </c>
      <c r="M24" s="130">
        <v>29.925</v>
      </c>
      <c r="N24" s="72">
        <f t="shared" si="0"/>
        <v>1</v>
      </c>
      <c r="O24" s="130">
        <v>32.84875</v>
      </c>
      <c r="P24" s="72">
        <f t="shared" si="0"/>
        <v>1</v>
      </c>
      <c r="Q24" s="132">
        <v>31.79125</v>
      </c>
      <c r="S24" s="88"/>
      <c r="T24" s="89"/>
      <c r="U24" s="22"/>
      <c r="V24" s="89"/>
      <c r="W24" s="22"/>
      <c r="X24" s="89"/>
      <c r="Y24" s="22"/>
      <c r="Z24" s="89"/>
      <c r="AA24" s="22"/>
      <c r="AB24" s="89"/>
      <c r="AC24" s="22"/>
      <c r="AD24" s="89"/>
      <c r="AE24" s="22"/>
      <c r="AF24" s="89"/>
      <c r="AG24" s="22"/>
      <c r="AH24" s="89"/>
      <c r="AI24" s="22"/>
      <c r="AJ24" s="89"/>
      <c r="AK24" s="22"/>
      <c r="AL24" s="89"/>
      <c r="AM24" s="22"/>
      <c r="AN24" s="89"/>
      <c r="AO24" s="22"/>
    </row>
    <row r="25" spans="3:41" ht="15">
      <c r="C25" s="48" t="s">
        <v>29</v>
      </c>
      <c r="D25" s="72">
        <f t="shared" si="0"/>
        <v>1</v>
      </c>
      <c r="E25" s="128">
        <v>33.18375</v>
      </c>
      <c r="F25" s="72">
        <f t="shared" si="0"/>
        <v>1</v>
      </c>
      <c r="G25" s="128">
        <v>31.525</v>
      </c>
      <c r="H25" s="72">
        <f t="shared" si="0"/>
        <v>1</v>
      </c>
      <c r="I25" s="128">
        <v>34.67375</v>
      </c>
      <c r="J25" s="72">
        <f t="shared" si="0"/>
        <v>1</v>
      </c>
      <c r="K25" s="128">
        <v>32.36125</v>
      </c>
      <c r="L25" s="72">
        <f t="shared" si="0"/>
        <v>1</v>
      </c>
      <c r="M25" s="130">
        <v>28.9625</v>
      </c>
      <c r="N25" s="72">
        <f t="shared" si="0"/>
        <v>1</v>
      </c>
      <c r="O25" s="130">
        <v>33.0975</v>
      </c>
      <c r="P25" s="72">
        <f t="shared" si="0"/>
        <v>1</v>
      </c>
      <c r="Q25" s="132">
        <v>30.78375</v>
      </c>
      <c r="S25" s="88"/>
      <c r="T25" s="89"/>
      <c r="U25" s="22"/>
      <c r="V25" s="89"/>
      <c r="W25" s="22"/>
      <c r="X25" s="89"/>
      <c r="Y25" s="22"/>
      <c r="Z25" s="89"/>
      <c r="AA25" s="22"/>
      <c r="AB25" s="89"/>
      <c r="AC25" s="22"/>
      <c r="AD25" s="89"/>
      <c r="AE25" s="22"/>
      <c r="AF25" s="89"/>
      <c r="AG25" s="22"/>
      <c r="AH25" s="89"/>
      <c r="AI25" s="22"/>
      <c r="AJ25" s="89"/>
      <c r="AK25" s="22"/>
      <c r="AL25" s="89"/>
      <c r="AM25" s="22"/>
      <c r="AN25" s="89"/>
      <c r="AO25" s="22"/>
    </row>
    <row r="26" spans="3:41" ht="15">
      <c r="C26" s="48" t="s">
        <v>30</v>
      </c>
      <c r="D26" s="72">
        <f t="shared" si="0"/>
        <v>1</v>
      </c>
      <c r="E26" s="128">
        <v>33.28875</v>
      </c>
      <c r="F26" s="72">
        <f t="shared" si="0"/>
        <v>1</v>
      </c>
      <c r="G26" s="128">
        <v>32.32</v>
      </c>
      <c r="H26" s="72">
        <f t="shared" si="0"/>
        <v>1</v>
      </c>
      <c r="I26" s="128">
        <v>32.435</v>
      </c>
      <c r="J26" s="72">
        <f t="shared" si="0"/>
        <v>1</v>
      </c>
      <c r="K26" s="128">
        <v>32.7425</v>
      </c>
      <c r="L26" s="72">
        <f t="shared" si="0"/>
        <v>1</v>
      </c>
      <c r="M26" s="130">
        <v>28.87125</v>
      </c>
      <c r="N26" s="72">
        <f t="shared" si="0"/>
        <v>1</v>
      </c>
      <c r="O26" s="130">
        <v>31.5675</v>
      </c>
      <c r="P26" s="72">
        <f t="shared" si="0"/>
        <v>1</v>
      </c>
      <c r="Q26" s="132">
        <v>32.1975</v>
      </c>
      <c r="S26" s="88"/>
      <c r="T26" s="89"/>
      <c r="U26" s="22"/>
      <c r="V26" s="89"/>
      <c r="W26" s="22"/>
      <c r="X26" s="89"/>
      <c r="Y26" s="22"/>
      <c r="Z26" s="89"/>
      <c r="AA26" s="22"/>
      <c r="AB26" s="89"/>
      <c r="AC26" s="22"/>
      <c r="AD26" s="89"/>
      <c r="AE26" s="22"/>
      <c r="AF26" s="89"/>
      <c r="AG26" s="22"/>
      <c r="AH26" s="89"/>
      <c r="AI26" s="22"/>
      <c r="AJ26" s="89"/>
      <c r="AK26" s="22"/>
      <c r="AL26" s="89"/>
      <c r="AM26" s="22"/>
      <c r="AN26" s="89"/>
      <c r="AO26" s="22"/>
    </row>
    <row r="27" spans="3:41" ht="15.75" thickBot="1">
      <c r="C27" s="49" t="s">
        <v>31</v>
      </c>
      <c r="D27" s="75">
        <f t="shared" si="0"/>
        <v>1</v>
      </c>
      <c r="E27" s="129">
        <v>32.735</v>
      </c>
      <c r="F27" s="75">
        <f t="shared" si="0"/>
        <v>1</v>
      </c>
      <c r="G27" s="129">
        <v>34.2075</v>
      </c>
      <c r="H27" s="75">
        <f t="shared" si="0"/>
        <v>1</v>
      </c>
      <c r="I27" s="129">
        <v>33.46875</v>
      </c>
      <c r="J27" s="75">
        <f t="shared" si="0"/>
        <v>1</v>
      </c>
      <c r="K27" s="129">
        <v>32.39875</v>
      </c>
      <c r="L27" s="75">
        <f t="shared" si="0"/>
        <v>1</v>
      </c>
      <c r="M27" s="131">
        <v>29.5325</v>
      </c>
      <c r="N27" s="75">
        <f t="shared" si="0"/>
        <v>1</v>
      </c>
      <c r="O27" s="131">
        <v>30.14125</v>
      </c>
      <c r="P27" s="75">
        <f t="shared" si="0"/>
        <v>1</v>
      </c>
      <c r="Q27" s="133">
        <v>32.01875</v>
      </c>
      <c r="S27" s="88"/>
      <c r="T27" s="89"/>
      <c r="U27" s="22"/>
      <c r="V27" s="89"/>
      <c r="W27" s="22"/>
      <c r="X27" s="89"/>
      <c r="Y27" s="22"/>
      <c r="Z27" s="89"/>
      <c r="AA27" s="22"/>
      <c r="AB27" s="89"/>
      <c r="AC27" s="22"/>
      <c r="AD27" s="89"/>
      <c r="AE27" s="22"/>
      <c r="AF27" s="89"/>
      <c r="AG27" s="22"/>
      <c r="AH27" s="89"/>
      <c r="AI27" s="22"/>
      <c r="AJ27" s="89"/>
      <c r="AK27" s="22"/>
      <c r="AL27" s="89"/>
      <c r="AM27" s="22"/>
      <c r="AN27" s="89"/>
      <c r="AO27" s="22"/>
    </row>
    <row r="28" spans="3:41" ht="1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88"/>
      <c r="AE28" s="88"/>
      <c r="AH28" s="71"/>
      <c r="AI28" s="71"/>
      <c r="AJ28" s="71"/>
      <c r="AK28" s="71"/>
      <c r="AL28" s="71"/>
      <c r="AM28" s="71"/>
      <c r="AN28" s="71"/>
      <c r="AO28" s="71"/>
    </row>
    <row r="29" spans="1:41" ht="15">
      <c r="A29" s="20"/>
      <c r="B29" s="20" t="s">
        <v>62</v>
      </c>
      <c r="C29" s="209" t="s">
        <v>102</v>
      </c>
      <c r="D29" s="209"/>
      <c r="E29" s="210"/>
      <c r="F29" s="210"/>
      <c r="G29" s="97"/>
      <c r="H29" s="97"/>
      <c r="I29" s="18"/>
      <c r="J29" s="97"/>
      <c r="K29" s="97"/>
      <c r="L29" s="18"/>
      <c r="R29" s="20"/>
      <c r="S29" s="92"/>
      <c r="T29" s="92"/>
      <c r="U29" s="93"/>
      <c r="V29" s="93"/>
      <c r="W29" s="90"/>
      <c r="X29" s="90"/>
      <c r="Z29" s="90"/>
      <c r="AA29" s="90"/>
      <c r="AD29" s="58"/>
      <c r="AE29" s="92"/>
      <c r="AF29" s="92"/>
      <c r="AG29" s="93"/>
      <c r="AH29" s="93"/>
      <c r="AI29" s="90"/>
      <c r="AJ29" s="90"/>
      <c r="AK29" s="71"/>
      <c r="AL29" s="90"/>
      <c r="AM29" s="90"/>
      <c r="AN29" s="71"/>
      <c r="AO29" s="71"/>
    </row>
    <row r="30" spans="3:41" ht="15">
      <c r="C30" s="102">
        <v>1</v>
      </c>
      <c r="D30" s="69"/>
      <c r="E30" s="19"/>
      <c r="F30" s="19"/>
      <c r="G30" s="19"/>
      <c r="H30" s="19"/>
      <c r="I30" s="19"/>
      <c r="J30" s="19"/>
      <c r="K30" s="19"/>
      <c r="L30" s="18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71"/>
      <c r="AO30" s="71"/>
    </row>
    <row r="31" spans="3:41" s="18" customFormat="1" ht="15.75" thickBot="1">
      <c r="C31" s="23"/>
      <c r="E31" s="19"/>
      <c r="S31" s="84"/>
      <c r="T31" s="71"/>
      <c r="U31" s="85"/>
      <c r="V31" s="71"/>
      <c r="W31" s="71"/>
      <c r="X31" s="71"/>
      <c r="Y31" s="71"/>
      <c r="Z31" s="71"/>
      <c r="AA31" s="71"/>
      <c r="AB31" s="71"/>
      <c r="AC31" s="71"/>
      <c r="AD31" s="71"/>
      <c r="AE31" s="84"/>
      <c r="AF31" s="71"/>
      <c r="AG31" s="85"/>
      <c r="AH31" s="71"/>
      <c r="AI31" s="71"/>
      <c r="AJ31" s="71"/>
      <c r="AK31" s="71"/>
      <c r="AL31" s="71"/>
      <c r="AM31" s="71"/>
      <c r="AN31" s="71"/>
      <c r="AO31" s="71"/>
    </row>
    <row r="32" spans="3:41" ht="15">
      <c r="C32" s="50" t="s">
        <v>63</v>
      </c>
      <c r="D32" s="51" t="s">
        <v>64</v>
      </c>
      <c r="E32" s="52" t="s">
        <v>65</v>
      </c>
      <c r="F32" s="51" t="s">
        <v>66</v>
      </c>
      <c r="G32" s="51" t="s">
        <v>67</v>
      </c>
      <c r="H32" s="51" t="s">
        <v>68</v>
      </c>
      <c r="I32" s="53" t="s">
        <v>69</v>
      </c>
      <c r="J32" s="18"/>
      <c r="K32" s="18"/>
      <c r="R32" s="20"/>
      <c r="S32" s="86"/>
      <c r="T32" s="58"/>
      <c r="U32" s="87"/>
      <c r="V32" s="58"/>
      <c r="W32" s="58"/>
      <c r="X32" s="58"/>
      <c r="Y32" s="58"/>
      <c r="AE32" s="86"/>
      <c r="AF32" s="58"/>
      <c r="AG32" s="87"/>
      <c r="AH32" s="58"/>
      <c r="AI32" s="58"/>
      <c r="AJ32" s="58"/>
      <c r="AK32" s="58"/>
      <c r="AL32" s="71"/>
      <c r="AM32" s="71"/>
      <c r="AN32" s="71"/>
      <c r="AO32" s="71"/>
    </row>
    <row r="33" spans="1:41" ht="15">
      <c r="A33" s="20" t="s">
        <v>87</v>
      </c>
      <c r="B33" s="119" t="s">
        <v>106</v>
      </c>
      <c r="C33" s="30">
        <f>SUM(E4:E27)</f>
        <v>827.8862500000001</v>
      </c>
      <c r="D33" s="25">
        <f>SUM(G4:G27)</f>
        <v>752.4650000000001</v>
      </c>
      <c r="E33" s="24">
        <f>SUM(I4:I27)</f>
        <v>777.2325000000001</v>
      </c>
      <c r="F33" s="25">
        <f>SUM(K4:K27)</f>
        <v>773.3175</v>
      </c>
      <c r="G33" s="25">
        <f>SUM(M4:M27)</f>
        <v>751.55875</v>
      </c>
      <c r="H33" s="25">
        <f>SUM(O4:O27)</f>
        <v>728.54375</v>
      </c>
      <c r="I33" s="31">
        <f>SUM(Q4:Q27)</f>
        <v>718.84875</v>
      </c>
      <c r="J33" s="18"/>
      <c r="K33" s="18"/>
      <c r="R33" s="20"/>
      <c r="S33" s="59"/>
      <c r="T33" s="22"/>
      <c r="U33" s="59"/>
      <c r="V33" s="22"/>
      <c r="W33" s="22"/>
      <c r="X33" s="22"/>
      <c r="Y33" s="22"/>
      <c r="AD33" s="58"/>
      <c r="AE33" s="59"/>
      <c r="AF33" s="22"/>
      <c r="AG33" s="59"/>
      <c r="AH33" s="22"/>
      <c r="AI33" s="22"/>
      <c r="AJ33" s="22"/>
      <c r="AK33" s="22"/>
      <c r="AL33" s="71"/>
      <c r="AM33" s="71"/>
      <c r="AN33" s="71"/>
      <c r="AO33" s="71"/>
    </row>
    <row r="34" spans="1:41" ht="15.75" thickBot="1">
      <c r="A34" s="103">
        <v>282.4</v>
      </c>
      <c r="B34" t="s">
        <v>103</v>
      </c>
      <c r="C34" s="100">
        <f>C$33*$A$34/1000</f>
        <v>233.79507700000002</v>
      </c>
      <c r="D34" s="99">
        <f aca="true" t="shared" si="1" ref="D34:I34">D$33*$A$34/1000</f>
        <v>212.49611600000003</v>
      </c>
      <c r="E34" s="99">
        <f>E$33*$A$34/1000</f>
        <v>219.49045800000002</v>
      </c>
      <c r="F34" s="99">
        <f t="shared" si="1"/>
        <v>218.384862</v>
      </c>
      <c r="G34" s="99">
        <f t="shared" si="1"/>
        <v>212.24019099999998</v>
      </c>
      <c r="H34" s="99">
        <f t="shared" si="1"/>
        <v>205.740755</v>
      </c>
      <c r="I34" s="101">
        <f t="shared" si="1"/>
        <v>203.002887</v>
      </c>
      <c r="J34" s="22"/>
      <c r="K34" s="22"/>
      <c r="L34" s="22"/>
      <c r="M34" s="22"/>
      <c r="N34" s="22"/>
      <c r="O34" s="22"/>
      <c r="P34" s="22"/>
      <c r="Q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E34" s="22"/>
      <c r="AF34" s="22"/>
      <c r="AG34" s="22"/>
      <c r="AH34" s="22"/>
      <c r="AI34" s="22"/>
      <c r="AJ34" s="22"/>
      <c r="AK34" s="22"/>
      <c r="AL34" s="71"/>
      <c r="AM34" s="71"/>
      <c r="AN34" s="71"/>
      <c r="AO34" s="71"/>
    </row>
    <row r="35" spans="3:10" ht="15.75" thickBot="1">
      <c r="C35" s="22"/>
      <c r="D35" s="22"/>
      <c r="E35" s="22"/>
      <c r="F35" s="22"/>
      <c r="G35" s="22"/>
      <c r="H35" s="22"/>
      <c r="I35" s="22"/>
      <c r="J35" s="18"/>
    </row>
    <row r="36" spans="3:20" ht="15">
      <c r="C36" s="54" t="s">
        <v>34</v>
      </c>
      <c r="D36" s="55" t="s">
        <v>49</v>
      </c>
      <c r="E36" s="55" t="s">
        <v>51</v>
      </c>
      <c r="F36" s="55" t="s">
        <v>61</v>
      </c>
      <c r="G36" s="55" t="s">
        <v>52</v>
      </c>
      <c r="H36" s="56" t="s">
        <v>53</v>
      </c>
      <c r="I36" s="56" t="s">
        <v>43</v>
      </c>
      <c r="J36" s="56" t="s">
        <v>54</v>
      </c>
      <c r="K36" s="56" t="s">
        <v>55</v>
      </c>
      <c r="L36" s="56" t="s">
        <v>56</v>
      </c>
      <c r="M36" s="56" t="s">
        <v>57</v>
      </c>
      <c r="N36" s="56" t="s">
        <v>58</v>
      </c>
      <c r="O36" s="57" t="s">
        <v>59</v>
      </c>
      <c r="P36" s="205" t="s">
        <v>155</v>
      </c>
      <c r="Q36" s="206"/>
      <c r="R36" s="206"/>
      <c r="S36" s="206"/>
      <c r="T36" s="206"/>
    </row>
    <row r="37" spans="1:17" ht="15">
      <c r="A37" s="20"/>
      <c r="B37" t="s">
        <v>105</v>
      </c>
      <c r="C37" s="105">
        <f>Kalendarz!B9*C33+Kalendarz!C9*D33+Kalendarz!D9*E33+Kalendarz!E9*F33+Kalendarz!F9*G33+Kalendarz!G9*H33+Kalendarz!H9*I33</f>
        <v>23618.610000000004</v>
      </c>
      <c r="D37" s="106">
        <f>Kalendarz!J9*C33+Kalendarz!K9*D33+Kalendarz!L9*E33+Kalendarz!M9*F33+Kalendarz!N9*G33+Kalendarz!O9*H33+Kalendarz!P9*I33</f>
        <v>22096.6425</v>
      </c>
      <c r="E37" s="106">
        <f>Kalendarz!R9*C33+Kalendarz!S9*D33+Kalendarz!T9*E33+Kalendarz!U9*F33+Kalendarz!V9*G33+Kalendarz!W9*H33+Kalendarz!X9*I33</f>
        <v>23572.83</v>
      </c>
      <c r="F37" s="106">
        <f>Kalendarz!Z9*C33+Kalendarz!AA9*D33+Kalendarz!AB9*E33+Kalendarz!AC9*F33+Kalendarz!AD9*G33+Kalendarz!AE9*H33+Kalendarz!AF9*I33</f>
        <v>22038.258750000005</v>
      </c>
      <c r="G37" s="106">
        <f>Kalendarz!AH9*C33+Kalendarz!AI9*D33+Kalendarz!AJ9*E33+Kalendarz!AK9*F33+Kalendarz!AL9*G33+Kalendarz!AM9*H33+Kalendarz!AN9*I33</f>
        <v>23622.425</v>
      </c>
      <c r="H37" s="106">
        <f>Kalendarz!AP9*C33+Kalendarz!AQ9*D33+Kalendarz!AR9*E33+Kalendarz!AS9*F33+Kalendarz!AT9*G33+Kalendarz!AU9*H33+Kalendarz!AV9*I33</f>
        <v>22799.5125</v>
      </c>
      <c r="I37" s="106">
        <f>Kalendarz!B19*C33+Kalendarz!C19*D33+Kalendarz!D19*E33+Kalendarz!E19*F33+Kalendarz!F19*G33+Kalendarz!G19*H33+Kalendarz!H19*I33</f>
        <v>23618.610000000004</v>
      </c>
      <c r="J37" s="106">
        <f>Kalendarz!J19*C33+Kalendarz!K19*D33+Kalendarz!L19*E33+Kalendarz!M19*F33+Kalendarz!N19*G33+Kalendarz!O19*H33+Kalendarz!P19*I33</f>
        <v>23621.51875</v>
      </c>
      <c r="K37" s="106">
        <f>Kalendarz!R19*C33+Kalendarz!S19*D33+Kalendarz!T19*E33+Kalendarz!U19*F33+Kalendarz!V19*G33+Kalendarz!W19*H33+Kalendarz!X19*I33</f>
        <v>22766.802500000005</v>
      </c>
      <c r="L37" s="106">
        <f>Kalendarz!Z19*C33+Kalendarz!AA19*D33+Kalendarz!AB19*E33+Kalendarz!AC19*F33+Kalendarz!AD19*G33+Kalendarz!AE19*H33+Kalendarz!AF19*I33</f>
        <v>23676.99375</v>
      </c>
      <c r="M37" s="106">
        <f>Kalendarz!AH19*C33+Kalendarz!AI19*D33+Kalendarz!AJ19*E33+Kalendarz!AK19*F33+Kalendarz!AL19*G33+Kalendarz!AM19*H33+Kalendarz!AN19*I33</f>
        <v>22844.28625</v>
      </c>
      <c r="N37" s="106">
        <f>Kalendarz!AP19*C33+Kalendarz!AQ19*D33+Kalendarz!AR19*E33+Kalendarz!AS19*F33+Kalendarz!AT19*G33+Kalendarz!AU19*H33+Kalendarz!AV19*I33</f>
        <v>23594.688750000005</v>
      </c>
      <c r="O37" s="188">
        <f>SUM(C37:N37)</f>
        <v>277871.17875</v>
      </c>
      <c r="P37" s="186"/>
      <c r="Q37" t="s">
        <v>106</v>
      </c>
    </row>
    <row r="38" spans="1:17" ht="15">
      <c r="A38" s="20"/>
      <c r="B38" s="20" t="s">
        <v>108</v>
      </c>
      <c r="C38" s="105">
        <f aca="true" t="shared" si="2" ref="C38:N38">SUM(C39:C40)</f>
        <v>6819.895464</v>
      </c>
      <c r="D38" s="106">
        <f t="shared" si="2"/>
        <v>6390.091842</v>
      </c>
      <c r="E38" s="106">
        <f t="shared" si="2"/>
        <v>6806.967192</v>
      </c>
      <c r="F38" s="106">
        <f t="shared" si="2"/>
        <v>6373.604271000001</v>
      </c>
      <c r="G38" s="106">
        <f t="shared" si="2"/>
        <v>6820.972819999999</v>
      </c>
      <c r="H38" s="106">
        <f t="shared" si="2"/>
        <v>6588.58233</v>
      </c>
      <c r="I38" s="106">
        <f t="shared" si="2"/>
        <v>6819.895464</v>
      </c>
      <c r="J38" s="106">
        <f t="shared" si="2"/>
        <v>6820.716895</v>
      </c>
      <c r="K38" s="106">
        <f t="shared" si="2"/>
        <v>6579.345026000001</v>
      </c>
      <c r="L38" s="106">
        <f t="shared" si="2"/>
        <v>6836.383035</v>
      </c>
      <c r="M38" s="106">
        <f t="shared" si="2"/>
        <v>6601.226437</v>
      </c>
      <c r="N38" s="106">
        <f t="shared" si="2"/>
        <v>6813.140103000001</v>
      </c>
      <c r="O38" s="107">
        <f>SUM(C38:N38)</f>
        <v>80270.820879</v>
      </c>
      <c r="P38" s="191"/>
      <c r="Q38" t="s">
        <v>145</v>
      </c>
    </row>
    <row r="39" spans="1:17" ht="15">
      <c r="A39" s="104">
        <f>A34</f>
        <v>282.4</v>
      </c>
      <c r="B39" t="s">
        <v>104</v>
      </c>
      <c r="C39" s="108">
        <f>C37*$A$34/1000</f>
        <v>6669.895464</v>
      </c>
      <c r="D39" s="109">
        <f>D37*$A$34/1000</f>
        <v>6240.091842</v>
      </c>
      <c r="E39" s="109">
        <f>E37*$A$34/1000</f>
        <v>6656.967192</v>
      </c>
      <c r="F39" s="109">
        <f>F37*$A$34/1000</f>
        <v>6223.604271000001</v>
      </c>
      <c r="G39" s="109">
        <f>G37*$A$34/1000</f>
        <v>6670.972819999999</v>
      </c>
      <c r="H39" s="109">
        <f aca="true" t="shared" si="3" ref="H39:N39">H37*$A$34/1000</f>
        <v>6438.58233</v>
      </c>
      <c r="I39" s="109">
        <f t="shared" si="3"/>
        <v>6669.895464</v>
      </c>
      <c r="J39" s="109">
        <f t="shared" si="3"/>
        <v>6670.716895</v>
      </c>
      <c r="K39" s="109">
        <f t="shared" si="3"/>
        <v>6429.345026000001</v>
      </c>
      <c r="L39" s="109">
        <f t="shared" si="3"/>
        <v>6686.383035</v>
      </c>
      <c r="M39" s="109">
        <f t="shared" si="3"/>
        <v>6451.226437</v>
      </c>
      <c r="N39" s="109">
        <f t="shared" si="3"/>
        <v>6663.140103000001</v>
      </c>
      <c r="O39" s="110">
        <f>SUM(C39:N39)</f>
        <v>78470.82087899999</v>
      </c>
      <c r="P39" s="187">
        <f>O39/O38</f>
        <v>0.9775759113923436</v>
      </c>
      <c r="Q39" t="s">
        <v>104</v>
      </c>
    </row>
    <row r="40" spans="1:17" ht="15">
      <c r="A40" s="83">
        <v>150</v>
      </c>
      <c r="B40" t="s">
        <v>60</v>
      </c>
      <c r="C40" s="111">
        <f>$A$40</f>
        <v>150</v>
      </c>
      <c r="D40" s="112">
        <f aca="true" t="shared" si="4" ref="D40:N40">$A$40</f>
        <v>150</v>
      </c>
      <c r="E40" s="112">
        <f t="shared" si="4"/>
        <v>150</v>
      </c>
      <c r="F40" s="112">
        <f t="shared" si="4"/>
        <v>150</v>
      </c>
      <c r="G40" s="112">
        <f t="shared" si="4"/>
        <v>150</v>
      </c>
      <c r="H40" s="112">
        <f t="shared" si="4"/>
        <v>150</v>
      </c>
      <c r="I40" s="112">
        <f t="shared" si="4"/>
        <v>150</v>
      </c>
      <c r="J40" s="112">
        <f t="shared" si="4"/>
        <v>150</v>
      </c>
      <c r="K40" s="112">
        <f t="shared" si="4"/>
        <v>150</v>
      </c>
      <c r="L40" s="112">
        <f t="shared" si="4"/>
        <v>150</v>
      </c>
      <c r="M40" s="112">
        <f t="shared" si="4"/>
        <v>150</v>
      </c>
      <c r="N40" s="112">
        <f t="shared" si="4"/>
        <v>150</v>
      </c>
      <c r="O40" s="107">
        <f aca="true" t="shared" si="5" ref="O40:O47">SUM(C40:N40)</f>
        <v>1800</v>
      </c>
      <c r="P40" s="187">
        <f>O40/O38</f>
        <v>0.022424088607656257</v>
      </c>
      <c r="Q40" t="s">
        <v>147</v>
      </c>
    </row>
    <row r="41" spans="2:16" ht="15">
      <c r="B41" t="s">
        <v>109</v>
      </c>
      <c r="C41" s="159">
        <v>30</v>
      </c>
      <c r="D41" s="112">
        <f>$C$41</f>
        <v>30</v>
      </c>
      <c r="E41" s="112">
        <f aca="true" t="shared" si="6" ref="E41:N41">$C$41</f>
        <v>30</v>
      </c>
      <c r="F41" s="112">
        <f t="shared" si="6"/>
        <v>30</v>
      </c>
      <c r="G41" s="112">
        <f t="shared" si="6"/>
        <v>30</v>
      </c>
      <c r="H41" s="112">
        <f t="shared" si="6"/>
        <v>30</v>
      </c>
      <c r="I41" s="112">
        <f t="shared" si="6"/>
        <v>30</v>
      </c>
      <c r="J41" s="112">
        <f t="shared" si="6"/>
        <v>30</v>
      </c>
      <c r="K41" s="112">
        <f t="shared" si="6"/>
        <v>30</v>
      </c>
      <c r="L41" s="112">
        <f t="shared" si="6"/>
        <v>30</v>
      </c>
      <c r="M41" s="112">
        <f t="shared" si="6"/>
        <v>30</v>
      </c>
      <c r="N41" s="112">
        <f t="shared" si="6"/>
        <v>30</v>
      </c>
      <c r="O41" s="107"/>
      <c r="P41" s="187"/>
    </row>
    <row r="42" spans="1:17" ht="15">
      <c r="A42" s="20" t="s">
        <v>84</v>
      </c>
      <c r="B42" s="20" t="s">
        <v>75</v>
      </c>
      <c r="C42" s="105">
        <f aca="true" t="shared" si="7" ref="C42:N42">SUM(C43:C47)</f>
        <v>3132.1728898</v>
      </c>
      <c r="D42" s="106">
        <f t="shared" si="7"/>
        <v>2958.3946406500004</v>
      </c>
      <c r="E42" s="106">
        <f t="shared" si="7"/>
        <v>3126.9457294000003</v>
      </c>
      <c r="F42" s="106">
        <f t="shared" si="7"/>
        <v>2951.7283840750006</v>
      </c>
      <c r="G42" s="106">
        <f t="shared" si="7"/>
        <v>3132.6084865</v>
      </c>
      <c r="H42" s="106">
        <f t="shared" si="7"/>
        <v>3038.64833725</v>
      </c>
      <c r="I42" s="106">
        <f t="shared" si="7"/>
        <v>3132.1728898</v>
      </c>
      <c r="J42" s="106">
        <f t="shared" si="7"/>
        <v>3132.5050108749997</v>
      </c>
      <c r="K42" s="106">
        <f t="shared" si="7"/>
        <v>3034.91350945</v>
      </c>
      <c r="L42" s="106">
        <f t="shared" si="7"/>
        <v>3138.8391463750004</v>
      </c>
      <c r="M42" s="106">
        <f t="shared" si="7"/>
        <v>3043.760604025</v>
      </c>
      <c r="N42" s="106">
        <f t="shared" si="7"/>
        <v>3129.4415614750005</v>
      </c>
      <c r="O42" s="107">
        <f t="shared" si="5"/>
        <v>36952.131189675005</v>
      </c>
      <c r="P42" s="187"/>
      <c r="Q42" t="s">
        <v>75</v>
      </c>
    </row>
    <row r="43" spans="1:17" ht="15">
      <c r="A43" s="82">
        <v>10600</v>
      </c>
      <c r="B43" s="18" t="s">
        <v>71</v>
      </c>
      <c r="C43" s="111">
        <f>C$41/1000*$A$43</f>
        <v>318</v>
      </c>
      <c r="D43" s="112">
        <f aca="true" t="shared" si="8" ref="D43:N43">D$41/1000*$A$43</f>
        <v>318</v>
      </c>
      <c r="E43" s="112">
        <f t="shared" si="8"/>
        <v>318</v>
      </c>
      <c r="F43" s="112">
        <f t="shared" si="8"/>
        <v>318</v>
      </c>
      <c r="G43" s="112">
        <f t="shared" si="8"/>
        <v>318</v>
      </c>
      <c r="H43" s="112">
        <f t="shared" si="8"/>
        <v>318</v>
      </c>
      <c r="I43" s="112">
        <f t="shared" si="8"/>
        <v>318</v>
      </c>
      <c r="J43" s="112">
        <f t="shared" si="8"/>
        <v>318</v>
      </c>
      <c r="K43" s="112">
        <f t="shared" si="8"/>
        <v>318</v>
      </c>
      <c r="L43" s="112">
        <f t="shared" si="8"/>
        <v>318</v>
      </c>
      <c r="M43" s="112">
        <f t="shared" si="8"/>
        <v>318</v>
      </c>
      <c r="N43" s="112">
        <f t="shared" si="8"/>
        <v>318</v>
      </c>
      <c r="O43" s="107">
        <f t="shared" si="5"/>
        <v>3816</v>
      </c>
      <c r="P43" s="192">
        <f>O43/O42</f>
        <v>0.10326873923489018</v>
      </c>
      <c r="Q43" t="s">
        <v>149</v>
      </c>
    </row>
    <row r="44" spans="1:17" ht="15">
      <c r="A44" s="82">
        <v>2.63</v>
      </c>
      <c r="B44" s="18" t="s">
        <v>72</v>
      </c>
      <c r="C44" s="111">
        <f>C$41*$A$44</f>
        <v>78.89999999999999</v>
      </c>
      <c r="D44" s="112">
        <f aca="true" t="shared" si="9" ref="D44:N44">D$41*$A$44</f>
        <v>78.89999999999999</v>
      </c>
      <c r="E44" s="112">
        <f t="shared" si="9"/>
        <v>78.89999999999999</v>
      </c>
      <c r="F44" s="112">
        <f t="shared" si="9"/>
        <v>78.89999999999999</v>
      </c>
      <c r="G44" s="112">
        <f t="shared" si="9"/>
        <v>78.89999999999999</v>
      </c>
      <c r="H44" s="112">
        <f t="shared" si="9"/>
        <v>78.89999999999999</v>
      </c>
      <c r="I44" s="112">
        <f t="shared" si="9"/>
        <v>78.89999999999999</v>
      </c>
      <c r="J44" s="112">
        <f t="shared" si="9"/>
        <v>78.89999999999999</v>
      </c>
      <c r="K44" s="112">
        <f t="shared" si="9"/>
        <v>78.89999999999999</v>
      </c>
      <c r="L44" s="112">
        <f t="shared" si="9"/>
        <v>78.89999999999999</v>
      </c>
      <c r="M44" s="112">
        <f t="shared" si="9"/>
        <v>78.89999999999999</v>
      </c>
      <c r="N44" s="112">
        <f t="shared" si="9"/>
        <v>78.89999999999999</v>
      </c>
      <c r="O44" s="107">
        <f t="shared" si="5"/>
        <v>946.7999999999998</v>
      </c>
      <c r="P44" s="192">
        <f>O44/O42</f>
        <v>0.02562233813092086</v>
      </c>
      <c r="Q44" t="s">
        <v>148</v>
      </c>
    </row>
    <row r="45" spans="1:17" ht="15">
      <c r="A45" s="83">
        <v>107.71</v>
      </c>
      <c r="B45" t="s">
        <v>74</v>
      </c>
      <c r="C45" s="113">
        <f>C37/1000*$A$45</f>
        <v>2543.9604831</v>
      </c>
      <c r="D45" s="114">
        <f aca="true" t="shared" si="10" ref="D45:N45">D37/1000*$A$45</f>
        <v>2380.0293636750002</v>
      </c>
      <c r="E45" s="114">
        <f t="shared" si="10"/>
        <v>2539.0295193</v>
      </c>
      <c r="F45" s="114">
        <f t="shared" si="10"/>
        <v>2373.7408499625003</v>
      </c>
      <c r="G45" s="114">
        <f t="shared" si="10"/>
        <v>2544.37139675</v>
      </c>
      <c r="H45" s="114">
        <f t="shared" si="10"/>
        <v>2455.735491375</v>
      </c>
      <c r="I45" s="114">
        <f t="shared" si="10"/>
        <v>2543.9604831</v>
      </c>
      <c r="J45" s="114">
        <f t="shared" si="10"/>
        <v>2544.2737845624997</v>
      </c>
      <c r="K45" s="114">
        <f t="shared" si="10"/>
        <v>2452.2122972750003</v>
      </c>
      <c r="L45" s="114">
        <f t="shared" si="10"/>
        <v>2550.2489968125</v>
      </c>
      <c r="M45" s="114">
        <f t="shared" si="10"/>
        <v>2460.5580719874997</v>
      </c>
      <c r="N45" s="114">
        <f t="shared" si="10"/>
        <v>2541.3839252625003</v>
      </c>
      <c r="O45" s="110">
        <f t="shared" si="5"/>
        <v>29929.504663162505</v>
      </c>
      <c r="P45" s="187">
        <f>O45/O42</f>
        <v>0.8099534099815404</v>
      </c>
      <c r="Q45" t="s">
        <v>168</v>
      </c>
    </row>
    <row r="46" spans="1:33" s="18" customFormat="1" ht="15">
      <c r="A46" s="82">
        <v>6.47</v>
      </c>
      <c r="B46" s="18" t="s">
        <v>110</v>
      </c>
      <c r="C46" s="121">
        <f>C37/1000*$A$46</f>
        <v>152.81240670000003</v>
      </c>
      <c r="D46" s="120">
        <f aca="true" t="shared" si="11" ref="D46:N46">D37/1000*$A$46</f>
        <v>142.965276975</v>
      </c>
      <c r="E46" s="120">
        <f t="shared" si="11"/>
        <v>152.51621010000002</v>
      </c>
      <c r="F46" s="120">
        <f t="shared" si="11"/>
        <v>142.5875341125</v>
      </c>
      <c r="G46" s="120">
        <f t="shared" si="11"/>
        <v>152.83708975</v>
      </c>
      <c r="H46" s="120">
        <f t="shared" si="11"/>
        <v>147.512845875</v>
      </c>
      <c r="I46" s="120">
        <f t="shared" si="11"/>
        <v>152.81240670000003</v>
      </c>
      <c r="J46" s="120">
        <f t="shared" si="11"/>
        <v>152.8312263125</v>
      </c>
      <c r="K46" s="120">
        <f t="shared" si="11"/>
        <v>147.30121217500002</v>
      </c>
      <c r="L46" s="120">
        <f t="shared" si="11"/>
        <v>153.1901495625</v>
      </c>
      <c r="M46" s="120">
        <f t="shared" si="11"/>
        <v>147.8025320375</v>
      </c>
      <c r="N46" s="120">
        <f t="shared" si="11"/>
        <v>152.65763621250002</v>
      </c>
      <c r="O46" s="122">
        <f>SUM(C46:N46)</f>
        <v>1797.8265265125003</v>
      </c>
      <c r="P46" s="192">
        <f>O46/O42</f>
        <v>0.048652850827040815</v>
      </c>
      <c r="Q46" t="s">
        <v>150</v>
      </c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</row>
    <row r="47" spans="1:17" ht="15.75" thickBot="1">
      <c r="A47" s="83">
        <v>38.5</v>
      </c>
      <c r="B47" t="s">
        <v>60</v>
      </c>
      <c r="C47" s="115">
        <f>$A$47</f>
        <v>38.5</v>
      </c>
      <c r="D47" s="116">
        <f aca="true" t="shared" si="12" ref="D47:N47">$A$47</f>
        <v>38.5</v>
      </c>
      <c r="E47" s="116">
        <f t="shared" si="12"/>
        <v>38.5</v>
      </c>
      <c r="F47" s="116">
        <f t="shared" si="12"/>
        <v>38.5</v>
      </c>
      <c r="G47" s="116">
        <f t="shared" si="12"/>
        <v>38.5</v>
      </c>
      <c r="H47" s="116">
        <f t="shared" si="12"/>
        <v>38.5</v>
      </c>
      <c r="I47" s="116">
        <f t="shared" si="12"/>
        <v>38.5</v>
      </c>
      <c r="J47" s="116">
        <f t="shared" si="12"/>
        <v>38.5</v>
      </c>
      <c r="K47" s="116">
        <f t="shared" si="12"/>
        <v>38.5</v>
      </c>
      <c r="L47" s="116">
        <f t="shared" si="12"/>
        <v>38.5</v>
      </c>
      <c r="M47" s="116">
        <f t="shared" si="12"/>
        <v>38.5</v>
      </c>
      <c r="N47" s="116">
        <f t="shared" si="12"/>
        <v>38.5</v>
      </c>
      <c r="O47" s="117">
        <f t="shared" si="5"/>
        <v>462</v>
      </c>
      <c r="P47" s="187">
        <f>O47/O42</f>
        <v>0.012502661825607773</v>
      </c>
      <c r="Q47" s="18" t="s">
        <v>147</v>
      </c>
    </row>
    <row r="48" spans="3:15" ht="15">
      <c r="C48" s="18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  <row r="49" spans="2:15" ht="15">
      <c r="B49" s="20" t="s">
        <v>88</v>
      </c>
      <c r="C49" s="118">
        <f>C38+C42</f>
        <v>9952.068353800001</v>
      </c>
      <c r="D49" s="118">
        <f aca="true" t="shared" si="13" ref="D49:O49">D38+D42</f>
        <v>9348.48648265</v>
      </c>
      <c r="E49" s="118">
        <f t="shared" si="13"/>
        <v>9933.9129214</v>
      </c>
      <c r="F49" s="118">
        <f t="shared" si="13"/>
        <v>9325.332655075003</v>
      </c>
      <c r="G49" s="118">
        <f t="shared" si="13"/>
        <v>9953.581306499998</v>
      </c>
      <c r="H49" s="118">
        <f t="shared" si="13"/>
        <v>9627.23066725</v>
      </c>
      <c r="I49" s="118">
        <f t="shared" si="13"/>
        <v>9952.068353800001</v>
      </c>
      <c r="J49" s="118">
        <f t="shared" si="13"/>
        <v>9953.221905875</v>
      </c>
      <c r="K49" s="118">
        <f t="shared" si="13"/>
        <v>9614.25853545</v>
      </c>
      <c r="L49" s="118">
        <f t="shared" si="13"/>
        <v>9975.222181375</v>
      </c>
      <c r="M49" s="118">
        <f t="shared" si="13"/>
        <v>9644.987041025</v>
      </c>
      <c r="N49" s="118">
        <f t="shared" si="13"/>
        <v>9942.581664475001</v>
      </c>
      <c r="O49" s="118">
        <f t="shared" si="13"/>
        <v>117222.95206867502</v>
      </c>
    </row>
    <row r="50" spans="4:15" ht="15"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</row>
    <row r="51" spans="4:15" ht="15"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13:15" ht="15">
      <c r="M52" s="16"/>
      <c r="O52" s="16"/>
    </row>
  </sheetData>
  <sheetProtection/>
  <mergeCells count="11">
    <mergeCell ref="J2:K2"/>
    <mergeCell ref="C29:D29"/>
    <mergeCell ref="E29:F29"/>
    <mergeCell ref="D1:H1"/>
    <mergeCell ref="D2:E2"/>
    <mergeCell ref="F2:G2"/>
    <mergeCell ref="H2:I2"/>
    <mergeCell ref="P36:T36"/>
    <mergeCell ref="L2:M2"/>
    <mergeCell ref="N2:O2"/>
    <mergeCell ref="P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60"/>
  <sheetViews>
    <sheetView zoomScalePageLayoutView="0" workbookViewId="0" topLeftCell="A31">
      <selection activeCell="O57" sqref="O57"/>
    </sheetView>
  </sheetViews>
  <sheetFormatPr defaultColWidth="9.140625" defaultRowHeight="15"/>
  <cols>
    <col min="1" max="1" width="20.8515625" style="0" customWidth="1"/>
    <col min="2" max="2" width="39.28125" style="0" customWidth="1"/>
    <col min="3" max="3" width="14.421875" style="0" customWidth="1"/>
    <col min="4" max="4" width="14.57421875" style="0" customWidth="1"/>
    <col min="5" max="5" width="12.421875" style="0" customWidth="1"/>
    <col min="6" max="6" width="11.00390625" style="0" customWidth="1"/>
    <col min="15" max="15" width="12.8515625" style="0" customWidth="1"/>
    <col min="17" max="17" width="11.8515625" style="0" customWidth="1"/>
    <col min="29" max="33" width="13.00390625" style="0" customWidth="1"/>
    <col min="45" max="45" width="12.140625" style="0" customWidth="1"/>
  </cols>
  <sheetData>
    <row r="1" spans="3:65" ht="15.75" thickBot="1">
      <c r="C1" s="211" t="s">
        <v>93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S1" s="211" t="s">
        <v>94</v>
      </c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I1" s="214" t="s">
        <v>95</v>
      </c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Y1" s="214" t="s">
        <v>96</v>
      </c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</row>
    <row r="2" spans="3:65" ht="15">
      <c r="C2" s="45"/>
      <c r="D2" s="207" t="s">
        <v>0</v>
      </c>
      <c r="E2" s="207"/>
      <c r="F2" s="207" t="s">
        <v>1</v>
      </c>
      <c r="G2" s="207"/>
      <c r="H2" s="207" t="s">
        <v>2</v>
      </c>
      <c r="I2" s="207"/>
      <c r="J2" s="207" t="s">
        <v>3</v>
      </c>
      <c r="K2" s="207"/>
      <c r="L2" s="207" t="s">
        <v>4</v>
      </c>
      <c r="M2" s="207"/>
      <c r="N2" s="207" t="s">
        <v>5</v>
      </c>
      <c r="O2" s="207"/>
      <c r="P2" s="207" t="s">
        <v>6</v>
      </c>
      <c r="Q2" s="208"/>
      <c r="S2" s="45"/>
      <c r="T2" s="207" t="s">
        <v>0</v>
      </c>
      <c r="U2" s="207"/>
      <c r="V2" s="207" t="s">
        <v>1</v>
      </c>
      <c r="W2" s="207"/>
      <c r="X2" s="207" t="s">
        <v>2</v>
      </c>
      <c r="Y2" s="207"/>
      <c r="Z2" s="207" t="s">
        <v>3</v>
      </c>
      <c r="AA2" s="207"/>
      <c r="AB2" s="207" t="s">
        <v>4</v>
      </c>
      <c r="AC2" s="207"/>
      <c r="AD2" s="207" t="s">
        <v>5</v>
      </c>
      <c r="AE2" s="207"/>
      <c r="AF2" s="207" t="s">
        <v>6</v>
      </c>
      <c r="AG2" s="208"/>
      <c r="AI2" s="45"/>
      <c r="AJ2" s="207" t="s">
        <v>0</v>
      </c>
      <c r="AK2" s="207"/>
      <c r="AL2" s="207" t="s">
        <v>1</v>
      </c>
      <c r="AM2" s="207"/>
      <c r="AN2" s="207" t="s">
        <v>2</v>
      </c>
      <c r="AO2" s="207"/>
      <c r="AP2" s="207" t="s">
        <v>3</v>
      </c>
      <c r="AQ2" s="207"/>
      <c r="AR2" s="207" t="s">
        <v>4</v>
      </c>
      <c r="AS2" s="207"/>
      <c r="AT2" s="207" t="s">
        <v>5</v>
      </c>
      <c r="AU2" s="207"/>
      <c r="AV2" s="207" t="s">
        <v>6</v>
      </c>
      <c r="AW2" s="208"/>
      <c r="AY2" s="45"/>
      <c r="AZ2" s="207" t="s">
        <v>0</v>
      </c>
      <c r="BA2" s="207"/>
      <c r="BB2" s="207" t="s">
        <v>1</v>
      </c>
      <c r="BC2" s="207"/>
      <c r="BD2" s="207" t="s">
        <v>2</v>
      </c>
      <c r="BE2" s="207"/>
      <c r="BF2" s="207" t="s">
        <v>3</v>
      </c>
      <c r="BG2" s="207"/>
      <c r="BH2" s="207" t="s">
        <v>4</v>
      </c>
      <c r="BI2" s="207"/>
      <c r="BJ2" s="207" t="s">
        <v>5</v>
      </c>
      <c r="BK2" s="207"/>
      <c r="BL2" s="207" t="s">
        <v>6</v>
      </c>
      <c r="BM2" s="208"/>
    </row>
    <row r="3" spans="3:65" ht="15">
      <c r="C3" s="46" t="s">
        <v>7</v>
      </c>
      <c r="D3" s="44" t="s">
        <v>121</v>
      </c>
      <c r="E3" s="44" t="s">
        <v>122</v>
      </c>
      <c r="F3" s="44" t="s">
        <v>121</v>
      </c>
      <c r="G3" s="44" t="s">
        <v>122</v>
      </c>
      <c r="H3" s="44" t="s">
        <v>121</v>
      </c>
      <c r="I3" s="44" t="s">
        <v>122</v>
      </c>
      <c r="J3" s="44" t="s">
        <v>121</v>
      </c>
      <c r="K3" s="44" t="s">
        <v>122</v>
      </c>
      <c r="L3" s="44" t="s">
        <v>121</v>
      </c>
      <c r="M3" s="44" t="s">
        <v>122</v>
      </c>
      <c r="N3" s="44" t="s">
        <v>121</v>
      </c>
      <c r="O3" s="44" t="s">
        <v>122</v>
      </c>
      <c r="P3" s="44" t="s">
        <v>121</v>
      </c>
      <c r="Q3" s="47" t="s">
        <v>122</v>
      </c>
      <c r="S3" s="46" t="s">
        <v>7</v>
      </c>
      <c r="T3" s="44" t="s">
        <v>121</v>
      </c>
      <c r="U3" s="44" t="s">
        <v>122</v>
      </c>
      <c r="V3" s="44" t="s">
        <v>121</v>
      </c>
      <c r="W3" s="44" t="s">
        <v>122</v>
      </c>
      <c r="X3" s="44" t="s">
        <v>121</v>
      </c>
      <c r="Y3" s="44" t="s">
        <v>122</v>
      </c>
      <c r="Z3" s="44" t="s">
        <v>121</v>
      </c>
      <c r="AA3" s="44" t="s">
        <v>122</v>
      </c>
      <c r="AB3" s="44" t="s">
        <v>121</v>
      </c>
      <c r="AC3" s="44" t="s">
        <v>122</v>
      </c>
      <c r="AD3" s="44" t="s">
        <v>121</v>
      </c>
      <c r="AE3" s="44" t="s">
        <v>122</v>
      </c>
      <c r="AF3" s="44" t="s">
        <v>121</v>
      </c>
      <c r="AG3" s="47" t="s">
        <v>122</v>
      </c>
      <c r="AI3" s="46" t="s">
        <v>7</v>
      </c>
      <c r="AJ3" s="44" t="s">
        <v>121</v>
      </c>
      <c r="AK3" s="44" t="s">
        <v>122</v>
      </c>
      <c r="AL3" s="44" t="s">
        <v>121</v>
      </c>
      <c r="AM3" s="44" t="s">
        <v>122</v>
      </c>
      <c r="AN3" s="44" t="s">
        <v>121</v>
      </c>
      <c r="AO3" s="44" t="s">
        <v>122</v>
      </c>
      <c r="AP3" s="44" t="s">
        <v>121</v>
      </c>
      <c r="AQ3" s="44" t="s">
        <v>122</v>
      </c>
      <c r="AR3" s="44" t="s">
        <v>121</v>
      </c>
      <c r="AS3" s="44" t="s">
        <v>122</v>
      </c>
      <c r="AT3" s="44" t="s">
        <v>121</v>
      </c>
      <c r="AU3" s="44" t="s">
        <v>122</v>
      </c>
      <c r="AV3" s="44" t="s">
        <v>121</v>
      </c>
      <c r="AW3" s="47" t="s">
        <v>122</v>
      </c>
      <c r="AY3" s="46" t="s">
        <v>7</v>
      </c>
      <c r="AZ3" s="44" t="s">
        <v>121</v>
      </c>
      <c r="BA3" s="44" t="s">
        <v>122</v>
      </c>
      <c r="BB3" s="44" t="s">
        <v>121</v>
      </c>
      <c r="BC3" s="44" t="s">
        <v>122</v>
      </c>
      <c r="BD3" s="44" t="s">
        <v>121</v>
      </c>
      <c r="BE3" s="44" t="s">
        <v>122</v>
      </c>
      <c r="BF3" s="44" t="s">
        <v>121</v>
      </c>
      <c r="BG3" s="44" t="s">
        <v>122</v>
      </c>
      <c r="BH3" s="44" t="s">
        <v>121</v>
      </c>
      <c r="BI3" s="44" t="s">
        <v>122</v>
      </c>
      <c r="BJ3" s="44" t="s">
        <v>121</v>
      </c>
      <c r="BK3" s="44" t="s">
        <v>122</v>
      </c>
      <c r="BL3" s="44" t="s">
        <v>121</v>
      </c>
      <c r="BM3" s="47" t="s">
        <v>122</v>
      </c>
    </row>
    <row r="4" spans="3:65" ht="15">
      <c r="C4" s="48" t="s">
        <v>8</v>
      </c>
      <c r="D4" s="72">
        <f>$J$30</f>
        <v>2</v>
      </c>
      <c r="E4" s="178">
        <f>'B21'!E4</f>
        <v>35.76375</v>
      </c>
      <c r="F4" s="72">
        <f>$J$30</f>
        <v>2</v>
      </c>
      <c r="G4" s="178">
        <f>'B21'!G4</f>
        <v>33.87375</v>
      </c>
      <c r="H4" s="72">
        <f>$J$30</f>
        <v>2</v>
      </c>
      <c r="I4" s="178">
        <f>'B21'!I4</f>
        <v>35.6025</v>
      </c>
      <c r="J4" s="72">
        <f>$J$30</f>
        <v>2</v>
      </c>
      <c r="K4" s="178">
        <f>'B21'!K4</f>
        <v>32.985</v>
      </c>
      <c r="L4" s="72">
        <f>$J$30</f>
        <v>2</v>
      </c>
      <c r="M4" s="180">
        <f>'B21'!M4</f>
        <v>32.47875</v>
      </c>
      <c r="N4" s="72">
        <f>$J$30</f>
        <v>2</v>
      </c>
      <c r="O4" s="180">
        <f>'B21'!O4</f>
        <v>29.95375</v>
      </c>
      <c r="P4" s="72">
        <f>$J$30</f>
        <v>2</v>
      </c>
      <c r="Q4" s="181">
        <f>'B21'!Q4</f>
        <v>29.54</v>
      </c>
      <c r="S4" s="48" t="s">
        <v>8</v>
      </c>
      <c r="T4" s="72">
        <f>$J$30</f>
        <v>2</v>
      </c>
      <c r="U4" s="79">
        <f>$E4</f>
        <v>35.76375</v>
      </c>
      <c r="V4" s="72">
        <f>$J$30</f>
        <v>2</v>
      </c>
      <c r="W4" s="79">
        <f>$G4</f>
        <v>33.87375</v>
      </c>
      <c r="X4" s="72">
        <f>$J$30</f>
        <v>2</v>
      </c>
      <c r="Y4" s="79">
        <f>$I4</f>
        <v>35.6025</v>
      </c>
      <c r="Z4" s="72">
        <f>$J$30</f>
        <v>2</v>
      </c>
      <c r="AA4" s="79">
        <f>$K4</f>
        <v>32.985</v>
      </c>
      <c r="AB4" s="72">
        <f>$J$30</f>
        <v>2</v>
      </c>
      <c r="AC4" s="43">
        <f>$M4</f>
        <v>32.47875</v>
      </c>
      <c r="AD4" s="72">
        <f>$J$30</f>
        <v>2</v>
      </c>
      <c r="AE4" s="43">
        <f>$O4</f>
        <v>29.95375</v>
      </c>
      <c r="AF4" s="72">
        <f>$J$30</f>
        <v>2</v>
      </c>
      <c r="AG4" s="65">
        <f>$Q4</f>
        <v>29.54</v>
      </c>
      <c r="AI4" s="48" t="s">
        <v>8</v>
      </c>
      <c r="AJ4" s="72">
        <f>$J$30</f>
        <v>2</v>
      </c>
      <c r="AK4" s="79">
        <f>$E4</f>
        <v>35.76375</v>
      </c>
      <c r="AL4" s="72">
        <f>$J$30</f>
        <v>2</v>
      </c>
      <c r="AM4" s="79">
        <f>$G4</f>
        <v>33.87375</v>
      </c>
      <c r="AN4" s="72">
        <f>$J$30</f>
        <v>2</v>
      </c>
      <c r="AO4" s="79">
        <f>$I4</f>
        <v>35.6025</v>
      </c>
      <c r="AP4" s="72">
        <f>$J$30</f>
        <v>2</v>
      </c>
      <c r="AQ4" s="79">
        <f>$K4</f>
        <v>32.985</v>
      </c>
      <c r="AR4" s="72">
        <f>$J$30</f>
        <v>2</v>
      </c>
      <c r="AS4" s="43">
        <f>$M4</f>
        <v>32.47875</v>
      </c>
      <c r="AT4" s="72">
        <f>$J$30</f>
        <v>2</v>
      </c>
      <c r="AU4" s="43">
        <f>$O4</f>
        <v>29.95375</v>
      </c>
      <c r="AV4" s="72">
        <f>$J$30</f>
        <v>2</v>
      </c>
      <c r="AW4" s="65">
        <f>$Q4</f>
        <v>29.54</v>
      </c>
      <c r="AY4" s="48" t="s">
        <v>8</v>
      </c>
      <c r="AZ4" s="72">
        <f>$J$30</f>
        <v>2</v>
      </c>
      <c r="BA4" s="79">
        <f>$E4</f>
        <v>35.76375</v>
      </c>
      <c r="BB4" s="72">
        <f>$J$30</f>
        <v>2</v>
      </c>
      <c r="BC4" s="79">
        <f>$G4</f>
        <v>33.87375</v>
      </c>
      <c r="BD4" s="72">
        <f>$J$30</f>
        <v>2</v>
      </c>
      <c r="BE4" s="79">
        <f>$I4</f>
        <v>35.6025</v>
      </c>
      <c r="BF4" s="72">
        <f>$J$30</f>
        <v>2</v>
      </c>
      <c r="BG4" s="79">
        <f>$K4</f>
        <v>32.985</v>
      </c>
      <c r="BH4" s="72">
        <f>$J$30</f>
        <v>2</v>
      </c>
      <c r="BI4" s="43">
        <f>$M4</f>
        <v>32.47875</v>
      </c>
      <c r="BJ4" s="72">
        <f>$J$30</f>
        <v>2</v>
      </c>
      <c r="BK4" s="43">
        <f>$O4</f>
        <v>29.95375</v>
      </c>
      <c r="BL4" s="72">
        <f>$J$30</f>
        <v>2</v>
      </c>
      <c r="BM4" s="65">
        <f>$Q4</f>
        <v>29.54</v>
      </c>
    </row>
    <row r="5" spans="3:65" ht="15">
      <c r="C5" s="48" t="s">
        <v>9</v>
      </c>
      <c r="D5" s="72">
        <f aca="true" t="shared" si="0" ref="D5:P11">$J$30</f>
        <v>2</v>
      </c>
      <c r="E5" s="178">
        <f>'B21'!E5</f>
        <v>35.6125</v>
      </c>
      <c r="F5" s="72">
        <f t="shared" si="0"/>
        <v>2</v>
      </c>
      <c r="G5" s="178">
        <f>'B21'!G5</f>
        <v>33.65375</v>
      </c>
      <c r="H5" s="72">
        <f t="shared" si="0"/>
        <v>2</v>
      </c>
      <c r="I5" s="178">
        <f>'B21'!I5</f>
        <v>32.46625</v>
      </c>
      <c r="J5" s="72">
        <f t="shared" si="0"/>
        <v>2</v>
      </c>
      <c r="K5" s="178">
        <f>'B21'!K5</f>
        <v>32.82125</v>
      </c>
      <c r="L5" s="72">
        <f t="shared" si="0"/>
        <v>2</v>
      </c>
      <c r="M5" s="180">
        <f>'B21'!M5</f>
        <v>32.13625</v>
      </c>
      <c r="N5" s="72">
        <f t="shared" si="0"/>
        <v>2</v>
      </c>
      <c r="O5" s="180">
        <f>'B21'!O5</f>
        <v>32.3725</v>
      </c>
      <c r="P5" s="72">
        <f t="shared" si="0"/>
        <v>2</v>
      </c>
      <c r="Q5" s="181">
        <f>'B21'!Q5</f>
        <v>30.2225</v>
      </c>
      <c r="S5" s="48" t="s">
        <v>9</v>
      </c>
      <c r="T5" s="72">
        <f aca="true" t="shared" si="1" ref="T5:AF11">$J$30</f>
        <v>2</v>
      </c>
      <c r="U5" s="79">
        <f aca="true" t="shared" si="2" ref="U5:U27">$E5</f>
        <v>35.6125</v>
      </c>
      <c r="V5" s="72">
        <f t="shared" si="1"/>
        <v>2</v>
      </c>
      <c r="W5" s="79">
        <f aca="true" t="shared" si="3" ref="W5:W27">$G5</f>
        <v>33.65375</v>
      </c>
      <c r="X5" s="72">
        <f t="shared" si="1"/>
        <v>2</v>
      </c>
      <c r="Y5" s="79">
        <f aca="true" t="shared" si="4" ref="Y5:Y27">$I5</f>
        <v>32.46625</v>
      </c>
      <c r="Z5" s="72">
        <f t="shared" si="1"/>
        <v>2</v>
      </c>
      <c r="AA5" s="79">
        <f aca="true" t="shared" si="5" ref="AA5:AA27">$K5</f>
        <v>32.82125</v>
      </c>
      <c r="AB5" s="72">
        <f t="shared" si="1"/>
        <v>2</v>
      </c>
      <c r="AC5" s="43">
        <f aca="true" t="shared" si="6" ref="AC5:AC27">$M5</f>
        <v>32.13625</v>
      </c>
      <c r="AD5" s="72">
        <f t="shared" si="1"/>
        <v>2</v>
      </c>
      <c r="AE5" s="43">
        <f aca="true" t="shared" si="7" ref="AE5:AE27">$O5</f>
        <v>32.3725</v>
      </c>
      <c r="AF5" s="72">
        <f t="shared" si="1"/>
        <v>2</v>
      </c>
      <c r="AG5" s="65">
        <f aca="true" t="shared" si="8" ref="AG5:AG27">$Q5</f>
        <v>30.2225</v>
      </c>
      <c r="AI5" s="48" t="s">
        <v>9</v>
      </c>
      <c r="AJ5" s="72">
        <f aca="true" t="shared" si="9" ref="AJ5:AV11">$J$30</f>
        <v>2</v>
      </c>
      <c r="AK5" s="79">
        <f aca="true" t="shared" si="10" ref="AK5:AK27">$E5</f>
        <v>35.6125</v>
      </c>
      <c r="AL5" s="72">
        <f t="shared" si="9"/>
        <v>2</v>
      </c>
      <c r="AM5" s="79">
        <f aca="true" t="shared" si="11" ref="AM5:AM27">$G5</f>
        <v>33.65375</v>
      </c>
      <c r="AN5" s="72">
        <f t="shared" si="9"/>
        <v>2</v>
      </c>
      <c r="AO5" s="79">
        <f aca="true" t="shared" si="12" ref="AO5:AO27">$I5</f>
        <v>32.46625</v>
      </c>
      <c r="AP5" s="72">
        <f t="shared" si="9"/>
        <v>2</v>
      </c>
      <c r="AQ5" s="79">
        <f aca="true" t="shared" si="13" ref="AQ5:AQ27">$K5</f>
        <v>32.82125</v>
      </c>
      <c r="AR5" s="72">
        <f t="shared" si="9"/>
        <v>2</v>
      </c>
      <c r="AS5" s="43">
        <f aca="true" t="shared" si="14" ref="AS5:AS27">$M5</f>
        <v>32.13625</v>
      </c>
      <c r="AT5" s="72">
        <f t="shared" si="9"/>
        <v>2</v>
      </c>
      <c r="AU5" s="43">
        <f aca="true" t="shared" si="15" ref="AU5:AU27">$O5</f>
        <v>32.3725</v>
      </c>
      <c r="AV5" s="72">
        <f t="shared" si="9"/>
        <v>2</v>
      </c>
      <c r="AW5" s="65">
        <f aca="true" t="shared" si="16" ref="AW5:AW27">$Q5</f>
        <v>30.2225</v>
      </c>
      <c r="AY5" s="48" t="s">
        <v>9</v>
      </c>
      <c r="AZ5" s="72">
        <f aca="true" t="shared" si="17" ref="AZ5:BL11">$J$30</f>
        <v>2</v>
      </c>
      <c r="BA5" s="79">
        <f aca="true" t="shared" si="18" ref="BA5:BA27">$E5</f>
        <v>35.6125</v>
      </c>
      <c r="BB5" s="72">
        <f t="shared" si="17"/>
        <v>2</v>
      </c>
      <c r="BC5" s="79">
        <f aca="true" t="shared" si="19" ref="BC5:BC27">$G5</f>
        <v>33.65375</v>
      </c>
      <c r="BD5" s="72">
        <f t="shared" si="17"/>
        <v>2</v>
      </c>
      <c r="BE5" s="79">
        <f aca="true" t="shared" si="20" ref="BE5:BE27">$I5</f>
        <v>32.46625</v>
      </c>
      <c r="BF5" s="72">
        <f t="shared" si="17"/>
        <v>2</v>
      </c>
      <c r="BG5" s="79">
        <f aca="true" t="shared" si="21" ref="BG5:BG27">$K5</f>
        <v>32.82125</v>
      </c>
      <c r="BH5" s="72">
        <f t="shared" si="17"/>
        <v>2</v>
      </c>
      <c r="BI5" s="43">
        <f aca="true" t="shared" si="22" ref="BI5:BI27">$M5</f>
        <v>32.13625</v>
      </c>
      <c r="BJ5" s="72">
        <f t="shared" si="17"/>
        <v>2</v>
      </c>
      <c r="BK5" s="43">
        <f aca="true" t="shared" si="23" ref="BK5:BK27">$O5</f>
        <v>32.3725</v>
      </c>
      <c r="BL5" s="72">
        <f t="shared" si="17"/>
        <v>2</v>
      </c>
      <c r="BM5" s="65">
        <f aca="true" t="shared" si="24" ref="BM5:BM27">$Q5</f>
        <v>30.2225</v>
      </c>
    </row>
    <row r="6" spans="3:65" ht="15">
      <c r="C6" s="48" t="s">
        <v>10</v>
      </c>
      <c r="D6" s="72">
        <f t="shared" si="0"/>
        <v>2</v>
      </c>
      <c r="E6" s="178">
        <f>'B21'!E6</f>
        <v>35.10375</v>
      </c>
      <c r="F6" s="72">
        <f t="shared" si="0"/>
        <v>2</v>
      </c>
      <c r="G6" s="178">
        <f>'B21'!G6</f>
        <v>34.0875</v>
      </c>
      <c r="H6" s="72">
        <f t="shared" si="0"/>
        <v>2</v>
      </c>
      <c r="I6" s="178">
        <f>'B21'!I6</f>
        <v>32.1325</v>
      </c>
      <c r="J6" s="72">
        <f t="shared" si="0"/>
        <v>2</v>
      </c>
      <c r="K6" s="178">
        <f>'B21'!K6</f>
        <v>32.64375</v>
      </c>
      <c r="L6" s="72">
        <f t="shared" si="0"/>
        <v>2</v>
      </c>
      <c r="M6" s="180">
        <f>'B21'!M6</f>
        <v>34.91875</v>
      </c>
      <c r="N6" s="72">
        <f t="shared" si="0"/>
        <v>2</v>
      </c>
      <c r="O6" s="180">
        <f>'B21'!O6</f>
        <v>30.48375</v>
      </c>
      <c r="P6" s="72">
        <f t="shared" si="0"/>
        <v>2</v>
      </c>
      <c r="Q6" s="181">
        <f>'B21'!Q6</f>
        <v>30.13625</v>
      </c>
      <c r="S6" s="48" t="s">
        <v>10</v>
      </c>
      <c r="T6" s="72">
        <f t="shared" si="1"/>
        <v>2</v>
      </c>
      <c r="U6" s="79">
        <f t="shared" si="2"/>
        <v>35.10375</v>
      </c>
      <c r="V6" s="72">
        <f t="shared" si="1"/>
        <v>2</v>
      </c>
      <c r="W6" s="79">
        <f t="shared" si="3"/>
        <v>34.0875</v>
      </c>
      <c r="X6" s="72">
        <f t="shared" si="1"/>
        <v>2</v>
      </c>
      <c r="Y6" s="79">
        <f t="shared" si="4"/>
        <v>32.1325</v>
      </c>
      <c r="Z6" s="72">
        <f t="shared" si="1"/>
        <v>2</v>
      </c>
      <c r="AA6" s="79">
        <f t="shared" si="5"/>
        <v>32.64375</v>
      </c>
      <c r="AB6" s="72">
        <f t="shared" si="1"/>
        <v>2</v>
      </c>
      <c r="AC6" s="43">
        <f t="shared" si="6"/>
        <v>34.91875</v>
      </c>
      <c r="AD6" s="72">
        <f t="shared" si="1"/>
        <v>2</v>
      </c>
      <c r="AE6" s="43">
        <f t="shared" si="7"/>
        <v>30.48375</v>
      </c>
      <c r="AF6" s="72">
        <f t="shared" si="1"/>
        <v>2</v>
      </c>
      <c r="AG6" s="65">
        <f t="shared" si="8"/>
        <v>30.13625</v>
      </c>
      <c r="AI6" s="48" t="s">
        <v>10</v>
      </c>
      <c r="AJ6" s="72">
        <f t="shared" si="9"/>
        <v>2</v>
      </c>
      <c r="AK6" s="79">
        <f t="shared" si="10"/>
        <v>35.10375</v>
      </c>
      <c r="AL6" s="72">
        <f t="shared" si="9"/>
        <v>2</v>
      </c>
      <c r="AM6" s="79">
        <f t="shared" si="11"/>
        <v>34.0875</v>
      </c>
      <c r="AN6" s="72">
        <f t="shared" si="9"/>
        <v>2</v>
      </c>
      <c r="AO6" s="79">
        <f t="shared" si="12"/>
        <v>32.1325</v>
      </c>
      <c r="AP6" s="72">
        <f t="shared" si="9"/>
        <v>2</v>
      </c>
      <c r="AQ6" s="79">
        <f t="shared" si="13"/>
        <v>32.64375</v>
      </c>
      <c r="AR6" s="72">
        <f t="shared" si="9"/>
        <v>2</v>
      </c>
      <c r="AS6" s="43">
        <f t="shared" si="14"/>
        <v>34.91875</v>
      </c>
      <c r="AT6" s="72">
        <f t="shared" si="9"/>
        <v>2</v>
      </c>
      <c r="AU6" s="43">
        <f t="shared" si="15"/>
        <v>30.48375</v>
      </c>
      <c r="AV6" s="72">
        <f t="shared" si="9"/>
        <v>2</v>
      </c>
      <c r="AW6" s="65">
        <f t="shared" si="16"/>
        <v>30.13625</v>
      </c>
      <c r="AY6" s="48" t="s">
        <v>10</v>
      </c>
      <c r="AZ6" s="72">
        <f t="shared" si="17"/>
        <v>2</v>
      </c>
      <c r="BA6" s="79">
        <f t="shared" si="18"/>
        <v>35.10375</v>
      </c>
      <c r="BB6" s="72">
        <f t="shared" si="17"/>
        <v>2</v>
      </c>
      <c r="BC6" s="79">
        <f t="shared" si="19"/>
        <v>34.0875</v>
      </c>
      <c r="BD6" s="72">
        <f t="shared" si="17"/>
        <v>2</v>
      </c>
      <c r="BE6" s="79">
        <f t="shared" si="20"/>
        <v>32.1325</v>
      </c>
      <c r="BF6" s="72">
        <f t="shared" si="17"/>
        <v>2</v>
      </c>
      <c r="BG6" s="79">
        <f t="shared" si="21"/>
        <v>32.64375</v>
      </c>
      <c r="BH6" s="72">
        <f t="shared" si="17"/>
        <v>2</v>
      </c>
      <c r="BI6" s="43">
        <f t="shared" si="22"/>
        <v>34.91875</v>
      </c>
      <c r="BJ6" s="72">
        <f t="shared" si="17"/>
        <v>2</v>
      </c>
      <c r="BK6" s="43">
        <f t="shared" si="23"/>
        <v>30.48375</v>
      </c>
      <c r="BL6" s="72">
        <f t="shared" si="17"/>
        <v>2</v>
      </c>
      <c r="BM6" s="65">
        <f t="shared" si="24"/>
        <v>30.13625</v>
      </c>
    </row>
    <row r="7" spans="3:65" ht="15">
      <c r="C7" s="48" t="s">
        <v>11</v>
      </c>
      <c r="D7" s="72">
        <f t="shared" si="0"/>
        <v>2</v>
      </c>
      <c r="E7" s="178">
        <f>'B21'!E7</f>
        <v>35.01</v>
      </c>
      <c r="F7" s="72">
        <f t="shared" si="0"/>
        <v>2</v>
      </c>
      <c r="G7" s="178">
        <f>'B21'!G7</f>
        <v>32.96375</v>
      </c>
      <c r="H7" s="72">
        <f t="shared" si="0"/>
        <v>2</v>
      </c>
      <c r="I7" s="178">
        <f>'B21'!I7</f>
        <v>31.89125</v>
      </c>
      <c r="J7" s="72">
        <f t="shared" si="0"/>
        <v>2</v>
      </c>
      <c r="K7" s="178">
        <f>'B21'!K7</f>
        <v>33.10375</v>
      </c>
      <c r="L7" s="72">
        <f t="shared" si="0"/>
        <v>2</v>
      </c>
      <c r="M7" s="180">
        <f>'B21'!M7</f>
        <v>33.585</v>
      </c>
      <c r="N7" s="72">
        <f t="shared" si="0"/>
        <v>2</v>
      </c>
      <c r="O7" s="180">
        <f>'B21'!O7</f>
        <v>30.63125</v>
      </c>
      <c r="P7" s="72">
        <f t="shared" si="0"/>
        <v>2</v>
      </c>
      <c r="Q7" s="181">
        <f>'B21'!Q7</f>
        <v>30.7375</v>
      </c>
      <c r="S7" s="48" t="s">
        <v>11</v>
      </c>
      <c r="T7" s="72">
        <f t="shared" si="1"/>
        <v>2</v>
      </c>
      <c r="U7" s="79">
        <f t="shared" si="2"/>
        <v>35.01</v>
      </c>
      <c r="V7" s="72">
        <f t="shared" si="1"/>
        <v>2</v>
      </c>
      <c r="W7" s="79">
        <f t="shared" si="3"/>
        <v>32.96375</v>
      </c>
      <c r="X7" s="72">
        <f t="shared" si="1"/>
        <v>2</v>
      </c>
      <c r="Y7" s="79">
        <f t="shared" si="4"/>
        <v>31.89125</v>
      </c>
      <c r="Z7" s="72">
        <f t="shared" si="1"/>
        <v>2</v>
      </c>
      <c r="AA7" s="79">
        <f t="shared" si="5"/>
        <v>33.10375</v>
      </c>
      <c r="AB7" s="72">
        <f t="shared" si="1"/>
        <v>2</v>
      </c>
      <c r="AC7" s="43">
        <f t="shared" si="6"/>
        <v>33.585</v>
      </c>
      <c r="AD7" s="72">
        <f t="shared" si="1"/>
        <v>2</v>
      </c>
      <c r="AE7" s="43">
        <f t="shared" si="7"/>
        <v>30.63125</v>
      </c>
      <c r="AF7" s="72">
        <f t="shared" si="1"/>
        <v>2</v>
      </c>
      <c r="AG7" s="65">
        <f t="shared" si="8"/>
        <v>30.7375</v>
      </c>
      <c r="AI7" s="48" t="s">
        <v>11</v>
      </c>
      <c r="AJ7" s="72">
        <f t="shared" si="9"/>
        <v>2</v>
      </c>
      <c r="AK7" s="79">
        <f t="shared" si="10"/>
        <v>35.01</v>
      </c>
      <c r="AL7" s="72">
        <f t="shared" si="9"/>
        <v>2</v>
      </c>
      <c r="AM7" s="79">
        <f t="shared" si="11"/>
        <v>32.96375</v>
      </c>
      <c r="AN7" s="72">
        <f t="shared" si="9"/>
        <v>2</v>
      </c>
      <c r="AO7" s="79">
        <f t="shared" si="12"/>
        <v>31.89125</v>
      </c>
      <c r="AP7" s="72">
        <f t="shared" si="9"/>
        <v>2</v>
      </c>
      <c r="AQ7" s="79">
        <f t="shared" si="13"/>
        <v>33.10375</v>
      </c>
      <c r="AR7" s="72">
        <f t="shared" si="9"/>
        <v>2</v>
      </c>
      <c r="AS7" s="43">
        <f t="shared" si="14"/>
        <v>33.585</v>
      </c>
      <c r="AT7" s="72">
        <f t="shared" si="9"/>
        <v>2</v>
      </c>
      <c r="AU7" s="43">
        <f t="shared" si="15"/>
        <v>30.63125</v>
      </c>
      <c r="AV7" s="72">
        <f t="shared" si="9"/>
        <v>2</v>
      </c>
      <c r="AW7" s="65">
        <f t="shared" si="16"/>
        <v>30.7375</v>
      </c>
      <c r="AY7" s="48" t="s">
        <v>11</v>
      </c>
      <c r="AZ7" s="72">
        <f t="shared" si="17"/>
        <v>2</v>
      </c>
      <c r="BA7" s="79">
        <f t="shared" si="18"/>
        <v>35.01</v>
      </c>
      <c r="BB7" s="72">
        <f t="shared" si="17"/>
        <v>2</v>
      </c>
      <c r="BC7" s="79">
        <f t="shared" si="19"/>
        <v>32.96375</v>
      </c>
      <c r="BD7" s="72">
        <f t="shared" si="17"/>
        <v>2</v>
      </c>
      <c r="BE7" s="79">
        <f t="shared" si="20"/>
        <v>31.89125</v>
      </c>
      <c r="BF7" s="72">
        <f t="shared" si="17"/>
        <v>2</v>
      </c>
      <c r="BG7" s="79">
        <f t="shared" si="21"/>
        <v>33.10375</v>
      </c>
      <c r="BH7" s="72">
        <f t="shared" si="17"/>
        <v>2</v>
      </c>
      <c r="BI7" s="43">
        <f t="shared" si="22"/>
        <v>33.585</v>
      </c>
      <c r="BJ7" s="72">
        <f t="shared" si="17"/>
        <v>2</v>
      </c>
      <c r="BK7" s="43">
        <f t="shared" si="23"/>
        <v>30.63125</v>
      </c>
      <c r="BL7" s="72">
        <f t="shared" si="17"/>
        <v>2</v>
      </c>
      <c r="BM7" s="65">
        <f t="shared" si="24"/>
        <v>30.7375</v>
      </c>
    </row>
    <row r="8" spans="3:65" ht="15">
      <c r="C8" s="48" t="s">
        <v>12</v>
      </c>
      <c r="D8" s="72">
        <f t="shared" si="0"/>
        <v>2</v>
      </c>
      <c r="E8" s="178">
        <f>'B21'!E8</f>
        <v>35.835</v>
      </c>
      <c r="F8" s="72">
        <f t="shared" si="0"/>
        <v>2</v>
      </c>
      <c r="G8" s="178">
        <f>'B21'!G8</f>
        <v>31.34125</v>
      </c>
      <c r="H8" s="72">
        <f t="shared" si="0"/>
        <v>2</v>
      </c>
      <c r="I8" s="178">
        <f>'B21'!I8</f>
        <v>32.03</v>
      </c>
      <c r="J8" s="72">
        <f t="shared" si="0"/>
        <v>2</v>
      </c>
      <c r="K8" s="178">
        <f>'B21'!K8</f>
        <v>34.925</v>
      </c>
      <c r="L8" s="72">
        <f t="shared" si="0"/>
        <v>2</v>
      </c>
      <c r="M8" s="180">
        <f>'B21'!M8</f>
        <v>32.90625</v>
      </c>
      <c r="N8" s="72">
        <f t="shared" si="0"/>
        <v>2</v>
      </c>
      <c r="O8" s="180">
        <f>'B21'!O8</f>
        <v>29.5425</v>
      </c>
      <c r="P8" s="72">
        <f t="shared" si="0"/>
        <v>2</v>
      </c>
      <c r="Q8" s="181">
        <f>'B21'!Q8</f>
        <v>30.06375</v>
      </c>
      <c r="S8" s="48" t="s">
        <v>12</v>
      </c>
      <c r="T8" s="72">
        <f t="shared" si="1"/>
        <v>2</v>
      </c>
      <c r="U8" s="79">
        <f t="shared" si="2"/>
        <v>35.835</v>
      </c>
      <c r="V8" s="72">
        <f t="shared" si="1"/>
        <v>2</v>
      </c>
      <c r="W8" s="79">
        <f t="shared" si="3"/>
        <v>31.34125</v>
      </c>
      <c r="X8" s="72">
        <f t="shared" si="1"/>
        <v>2</v>
      </c>
      <c r="Y8" s="79">
        <f t="shared" si="4"/>
        <v>32.03</v>
      </c>
      <c r="Z8" s="72">
        <f t="shared" si="1"/>
        <v>2</v>
      </c>
      <c r="AA8" s="79">
        <f t="shared" si="5"/>
        <v>34.925</v>
      </c>
      <c r="AB8" s="72">
        <f t="shared" si="1"/>
        <v>2</v>
      </c>
      <c r="AC8" s="43">
        <f t="shared" si="6"/>
        <v>32.90625</v>
      </c>
      <c r="AD8" s="72">
        <f t="shared" si="1"/>
        <v>2</v>
      </c>
      <c r="AE8" s="43">
        <f t="shared" si="7"/>
        <v>29.5425</v>
      </c>
      <c r="AF8" s="72">
        <f t="shared" si="1"/>
        <v>2</v>
      </c>
      <c r="AG8" s="65">
        <f t="shared" si="8"/>
        <v>30.06375</v>
      </c>
      <c r="AI8" s="48" t="s">
        <v>12</v>
      </c>
      <c r="AJ8" s="72">
        <f t="shared" si="9"/>
        <v>2</v>
      </c>
      <c r="AK8" s="79">
        <f t="shared" si="10"/>
        <v>35.835</v>
      </c>
      <c r="AL8" s="72">
        <f t="shared" si="9"/>
        <v>2</v>
      </c>
      <c r="AM8" s="79">
        <f t="shared" si="11"/>
        <v>31.34125</v>
      </c>
      <c r="AN8" s="72">
        <f t="shared" si="9"/>
        <v>2</v>
      </c>
      <c r="AO8" s="79">
        <f t="shared" si="12"/>
        <v>32.03</v>
      </c>
      <c r="AP8" s="72">
        <f t="shared" si="9"/>
        <v>2</v>
      </c>
      <c r="AQ8" s="79">
        <f t="shared" si="13"/>
        <v>34.925</v>
      </c>
      <c r="AR8" s="72">
        <f t="shared" si="9"/>
        <v>2</v>
      </c>
      <c r="AS8" s="43">
        <f t="shared" si="14"/>
        <v>32.90625</v>
      </c>
      <c r="AT8" s="72">
        <f t="shared" si="9"/>
        <v>2</v>
      </c>
      <c r="AU8" s="43">
        <f t="shared" si="15"/>
        <v>29.5425</v>
      </c>
      <c r="AV8" s="72">
        <f t="shared" si="9"/>
        <v>2</v>
      </c>
      <c r="AW8" s="65">
        <f t="shared" si="16"/>
        <v>30.06375</v>
      </c>
      <c r="AY8" s="48" t="s">
        <v>12</v>
      </c>
      <c r="AZ8" s="72">
        <f t="shared" si="17"/>
        <v>2</v>
      </c>
      <c r="BA8" s="79">
        <f t="shared" si="18"/>
        <v>35.835</v>
      </c>
      <c r="BB8" s="72">
        <f t="shared" si="17"/>
        <v>2</v>
      </c>
      <c r="BC8" s="79">
        <f t="shared" si="19"/>
        <v>31.34125</v>
      </c>
      <c r="BD8" s="72">
        <f t="shared" si="17"/>
        <v>2</v>
      </c>
      <c r="BE8" s="79">
        <f t="shared" si="20"/>
        <v>32.03</v>
      </c>
      <c r="BF8" s="72">
        <f t="shared" si="17"/>
        <v>2</v>
      </c>
      <c r="BG8" s="79">
        <f t="shared" si="21"/>
        <v>34.925</v>
      </c>
      <c r="BH8" s="72">
        <f t="shared" si="17"/>
        <v>2</v>
      </c>
      <c r="BI8" s="43">
        <f t="shared" si="22"/>
        <v>32.90625</v>
      </c>
      <c r="BJ8" s="72">
        <f t="shared" si="17"/>
        <v>2</v>
      </c>
      <c r="BK8" s="43">
        <f t="shared" si="23"/>
        <v>29.5425</v>
      </c>
      <c r="BL8" s="72">
        <f t="shared" si="17"/>
        <v>2</v>
      </c>
      <c r="BM8" s="65">
        <f t="shared" si="24"/>
        <v>30.06375</v>
      </c>
    </row>
    <row r="9" spans="3:65" ht="15">
      <c r="C9" s="48" t="s">
        <v>13</v>
      </c>
      <c r="D9" s="72">
        <f t="shared" si="0"/>
        <v>2</v>
      </c>
      <c r="E9" s="178">
        <f>'B21'!E9</f>
        <v>34.595</v>
      </c>
      <c r="F9" s="72">
        <f t="shared" si="0"/>
        <v>2</v>
      </c>
      <c r="G9" s="178">
        <f>'B21'!G9</f>
        <v>31.09</v>
      </c>
      <c r="H9" s="72">
        <f t="shared" si="0"/>
        <v>2</v>
      </c>
      <c r="I9" s="178">
        <f>'B21'!I9</f>
        <v>31.16625</v>
      </c>
      <c r="J9" s="72">
        <f t="shared" si="0"/>
        <v>2</v>
      </c>
      <c r="K9" s="178">
        <f>'B21'!K9</f>
        <v>34.59</v>
      </c>
      <c r="L9" s="72">
        <f t="shared" si="0"/>
        <v>2</v>
      </c>
      <c r="M9" s="180">
        <f>'B21'!M9</f>
        <v>29.90625</v>
      </c>
      <c r="N9" s="72">
        <f t="shared" si="0"/>
        <v>2</v>
      </c>
      <c r="O9" s="180">
        <f>'B21'!O9</f>
        <v>30.15</v>
      </c>
      <c r="P9" s="72">
        <f t="shared" si="0"/>
        <v>2</v>
      </c>
      <c r="Q9" s="181">
        <f>'B21'!Q9</f>
        <v>30.25375</v>
      </c>
      <c r="S9" s="48" t="s">
        <v>13</v>
      </c>
      <c r="T9" s="72">
        <f t="shared" si="1"/>
        <v>2</v>
      </c>
      <c r="U9" s="79">
        <f t="shared" si="2"/>
        <v>34.595</v>
      </c>
      <c r="V9" s="72">
        <f t="shared" si="1"/>
        <v>2</v>
      </c>
      <c r="W9" s="79">
        <f t="shared" si="3"/>
        <v>31.09</v>
      </c>
      <c r="X9" s="72">
        <f t="shared" si="1"/>
        <v>2</v>
      </c>
      <c r="Y9" s="79">
        <f t="shared" si="4"/>
        <v>31.16625</v>
      </c>
      <c r="Z9" s="72">
        <f t="shared" si="1"/>
        <v>2</v>
      </c>
      <c r="AA9" s="79">
        <f t="shared" si="5"/>
        <v>34.59</v>
      </c>
      <c r="AB9" s="72">
        <f t="shared" si="1"/>
        <v>2</v>
      </c>
      <c r="AC9" s="43">
        <f t="shared" si="6"/>
        <v>29.90625</v>
      </c>
      <c r="AD9" s="72">
        <f t="shared" si="1"/>
        <v>2</v>
      </c>
      <c r="AE9" s="43">
        <f t="shared" si="7"/>
        <v>30.15</v>
      </c>
      <c r="AF9" s="72">
        <f t="shared" si="1"/>
        <v>2</v>
      </c>
      <c r="AG9" s="65">
        <f t="shared" si="8"/>
        <v>30.25375</v>
      </c>
      <c r="AI9" s="48" t="s">
        <v>13</v>
      </c>
      <c r="AJ9" s="72">
        <f t="shared" si="9"/>
        <v>2</v>
      </c>
      <c r="AK9" s="79">
        <f t="shared" si="10"/>
        <v>34.595</v>
      </c>
      <c r="AL9" s="72">
        <f t="shared" si="9"/>
        <v>2</v>
      </c>
      <c r="AM9" s="79">
        <f t="shared" si="11"/>
        <v>31.09</v>
      </c>
      <c r="AN9" s="72">
        <f t="shared" si="9"/>
        <v>2</v>
      </c>
      <c r="AO9" s="79">
        <f t="shared" si="12"/>
        <v>31.16625</v>
      </c>
      <c r="AP9" s="72">
        <f t="shared" si="9"/>
        <v>2</v>
      </c>
      <c r="AQ9" s="79">
        <f t="shared" si="13"/>
        <v>34.59</v>
      </c>
      <c r="AR9" s="72">
        <f t="shared" si="9"/>
        <v>2</v>
      </c>
      <c r="AS9" s="43">
        <f t="shared" si="14"/>
        <v>29.90625</v>
      </c>
      <c r="AT9" s="72">
        <f t="shared" si="9"/>
        <v>2</v>
      </c>
      <c r="AU9" s="43">
        <f t="shared" si="15"/>
        <v>30.15</v>
      </c>
      <c r="AV9" s="72">
        <f t="shared" si="9"/>
        <v>2</v>
      </c>
      <c r="AW9" s="65">
        <f t="shared" si="16"/>
        <v>30.25375</v>
      </c>
      <c r="AY9" s="48" t="s">
        <v>13</v>
      </c>
      <c r="AZ9" s="72">
        <f t="shared" si="17"/>
        <v>2</v>
      </c>
      <c r="BA9" s="79">
        <f t="shared" si="18"/>
        <v>34.595</v>
      </c>
      <c r="BB9" s="72">
        <f t="shared" si="17"/>
        <v>2</v>
      </c>
      <c r="BC9" s="79">
        <f t="shared" si="19"/>
        <v>31.09</v>
      </c>
      <c r="BD9" s="72">
        <f t="shared" si="17"/>
        <v>2</v>
      </c>
      <c r="BE9" s="79">
        <f t="shared" si="20"/>
        <v>31.16625</v>
      </c>
      <c r="BF9" s="72">
        <f t="shared" si="17"/>
        <v>2</v>
      </c>
      <c r="BG9" s="79">
        <f t="shared" si="21"/>
        <v>34.59</v>
      </c>
      <c r="BH9" s="72">
        <f t="shared" si="17"/>
        <v>2</v>
      </c>
      <c r="BI9" s="43">
        <f t="shared" si="22"/>
        <v>29.90625</v>
      </c>
      <c r="BJ9" s="72">
        <f t="shared" si="17"/>
        <v>2</v>
      </c>
      <c r="BK9" s="43">
        <f t="shared" si="23"/>
        <v>30.15</v>
      </c>
      <c r="BL9" s="72">
        <f t="shared" si="17"/>
        <v>2</v>
      </c>
      <c r="BM9" s="65">
        <f t="shared" si="24"/>
        <v>30.25375</v>
      </c>
    </row>
    <row r="10" spans="3:65" ht="15">
      <c r="C10" s="48" t="s">
        <v>14</v>
      </c>
      <c r="D10" s="72">
        <f t="shared" si="0"/>
        <v>2</v>
      </c>
      <c r="E10" s="178">
        <f>'B21'!E10</f>
        <v>34.46125</v>
      </c>
      <c r="F10" s="72">
        <f t="shared" si="0"/>
        <v>2</v>
      </c>
      <c r="G10" s="178">
        <f>'B21'!G10</f>
        <v>31.9425</v>
      </c>
      <c r="H10" s="72">
        <f t="shared" si="0"/>
        <v>2</v>
      </c>
      <c r="I10" s="178">
        <f>'B21'!I10</f>
        <v>32.82125</v>
      </c>
      <c r="J10" s="72">
        <f t="shared" si="0"/>
        <v>2</v>
      </c>
      <c r="K10" s="178">
        <f>'B21'!K10</f>
        <v>34.2075</v>
      </c>
      <c r="L10" s="72">
        <f t="shared" si="0"/>
        <v>2</v>
      </c>
      <c r="M10" s="180">
        <f>'B21'!M10</f>
        <v>30.2575</v>
      </c>
      <c r="N10" s="72">
        <f t="shared" si="0"/>
        <v>2</v>
      </c>
      <c r="O10" s="180">
        <f>'B21'!O10</f>
        <v>30.7725</v>
      </c>
      <c r="P10" s="72">
        <f t="shared" si="0"/>
        <v>2</v>
      </c>
      <c r="Q10" s="181">
        <f>'B21'!Q10</f>
        <v>30.6525</v>
      </c>
      <c r="S10" s="48" t="s">
        <v>14</v>
      </c>
      <c r="T10" s="72">
        <f t="shared" si="1"/>
        <v>2</v>
      </c>
      <c r="U10" s="79">
        <f t="shared" si="2"/>
        <v>34.46125</v>
      </c>
      <c r="V10" s="72">
        <f t="shared" si="1"/>
        <v>2</v>
      </c>
      <c r="W10" s="79">
        <f t="shared" si="3"/>
        <v>31.9425</v>
      </c>
      <c r="X10" s="72">
        <f t="shared" si="1"/>
        <v>2</v>
      </c>
      <c r="Y10" s="79">
        <f t="shared" si="4"/>
        <v>32.82125</v>
      </c>
      <c r="Z10" s="72">
        <f t="shared" si="1"/>
        <v>2</v>
      </c>
      <c r="AA10" s="79">
        <f t="shared" si="5"/>
        <v>34.2075</v>
      </c>
      <c r="AB10" s="72">
        <f t="shared" si="1"/>
        <v>2</v>
      </c>
      <c r="AC10" s="43">
        <f t="shared" si="6"/>
        <v>30.2575</v>
      </c>
      <c r="AD10" s="72">
        <f t="shared" si="1"/>
        <v>2</v>
      </c>
      <c r="AE10" s="43">
        <f t="shared" si="7"/>
        <v>30.7725</v>
      </c>
      <c r="AF10" s="72">
        <f t="shared" si="1"/>
        <v>2</v>
      </c>
      <c r="AG10" s="65">
        <f t="shared" si="8"/>
        <v>30.6525</v>
      </c>
      <c r="AI10" s="48" t="s">
        <v>14</v>
      </c>
      <c r="AJ10" s="72">
        <f t="shared" si="9"/>
        <v>2</v>
      </c>
      <c r="AK10" s="79">
        <f t="shared" si="10"/>
        <v>34.46125</v>
      </c>
      <c r="AL10" s="72">
        <f t="shared" si="9"/>
        <v>2</v>
      </c>
      <c r="AM10" s="79">
        <f t="shared" si="11"/>
        <v>31.9425</v>
      </c>
      <c r="AN10" s="72">
        <f t="shared" si="9"/>
        <v>2</v>
      </c>
      <c r="AO10" s="79">
        <f t="shared" si="12"/>
        <v>32.82125</v>
      </c>
      <c r="AP10" s="72">
        <f t="shared" si="9"/>
        <v>2</v>
      </c>
      <c r="AQ10" s="79">
        <f t="shared" si="13"/>
        <v>34.2075</v>
      </c>
      <c r="AR10" s="72">
        <f t="shared" si="9"/>
        <v>2</v>
      </c>
      <c r="AS10" s="43">
        <f t="shared" si="14"/>
        <v>30.2575</v>
      </c>
      <c r="AT10" s="72">
        <f t="shared" si="9"/>
        <v>2</v>
      </c>
      <c r="AU10" s="43">
        <f t="shared" si="15"/>
        <v>30.7725</v>
      </c>
      <c r="AV10" s="72">
        <f t="shared" si="9"/>
        <v>2</v>
      </c>
      <c r="AW10" s="65">
        <f t="shared" si="16"/>
        <v>30.6525</v>
      </c>
      <c r="AY10" s="48" t="s">
        <v>14</v>
      </c>
      <c r="AZ10" s="72">
        <f t="shared" si="17"/>
        <v>2</v>
      </c>
      <c r="BA10" s="79">
        <f t="shared" si="18"/>
        <v>34.46125</v>
      </c>
      <c r="BB10" s="72">
        <f t="shared" si="17"/>
        <v>2</v>
      </c>
      <c r="BC10" s="79">
        <f t="shared" si="19"/>
        <v>31.9425</v>
      </c>
      <c r="BD10" s="72">
        <f t="shared" si="17"/>
        <v>2</v>
      </c>
      <c r="BE10" s="79">
        <f t="shared" si="20"/>
        <v>32.82125</v>
      </c>
      <c r="BF10" s="72">
        <f t="shared" si="17"/>
        <v>2</v>
      </c>
      <c r="BG10" s="79">
        <f t="shared" si="21"/>
        <v>34.2075</v>
      </c>
      <c r="BH10" s="72">
        <f t="shared" si="17"/>
        <v>2</v>
      </c>
      <c r="BI10" s="43">
        <f t="shared" si="22"/>
        <v>30.2575</v>
      </c>
      <c r="BJ10" s="72">
        <f t="shared" si="17"/>
        <v>2</v>
      </c>
      <c r="BK10" s="43">
        <f t="shared" si="23"/>
        <v>30.7725</v>
      </c>
      <c r="BL10" s="72">
        <f t="shared" si="17"/>
        <v>2</v>
      </c>
      <c r="BM10" s="65">
        <f t="shared" si="24"/>
        <v>30.6525</v>
      </c>
    </row>
    <row r="11" spans="3:65" ht="15">
      <c r="C11" s="48" t="s">
        <v>15</v>
      </c>
      <c r="D11" s="72">
        <f t="shared" si="0"/>
        <v>2</v>
      </c>
      <c r="E11" s="178">
        <f>'B21'!E11</f>
        <v>35.66875</v>
      </c>
      <c r="F11" s="72">
        <f t="shared" si="0"/>
        <v>2</v>
      </c>
      <c r="G11" s="178">
        <f>'B21'!G11</f>
        <v>31.22125</v>
      </c>
      <c r="H11" s="72">
        <f t="shared" si="0"/>
        <v>2</v>
      </c>
      <c r="I11" s="178">
        <f>'B21'!I11</f>
        <v>33.63875</v>
      </c>
      <c r="J11" s="72">
        <f t="shared" si="0"/>
        <v>2</v>
      </c>
      <c r="K11" s="178">
        <f>'B21'!K11</f>
        <v>33.2825</v>
      </c>
      <c r="L11" s="72">
        <f t="shared" si="0"/>
        <v>2</v>
      </c>
      <c r="M11" s="180">
        <f>'B21'!M11</f>
        <v>31.605</v>
      </c>
      <c r="N11" s="72">
        <f t="shared" si="0"/>
        <v>2</v>
      </c>
      <c r="O11" s="180">
        <f>'B21'!O11</f>
        <v>31.23125</v>
      </c>
      <c r="P11" s="72">
        <f t="shared" si="0"/>
        <v>2</v>
      </c>
      <c r="Q11" s="181">
        <f>'B21'!Q11</f>
        <v>31.21125</v>
      </c>
      <c r="S11" s="48" t="s">
        <v>15</v>
      </c>
      <c r="T11" s="72">
        <f t="shared" si="1"/>
        <v>2</v>
      </c>
      <c r="U11" s="79">
        <f t="shared" si="2"/>
        <v>35.66875</v>
      </c>
      <c r="V11" s="72">
        <f t="shared" si="1"/>
        <v>2</v>
      </c>
      <c r="W11" s="79">
        <f t="shared" si="3"/>
        <v>31.22125</v>
      </c>
      <c r="X11" s="72">
        <f t="shared" si="1"/>
        <v>2</v>
      </c>
      <c r="Y11" s="79">
        <f t="shared" si="4"/>
        <v>33.63875</v>
      </c>
      <c r="Z11" s="72">
        <f t="shared" si="1"/>
        <v>2</v>
      </c>
      <c r="AA11" s="79">
        <f t="shared" si="5"/>
        <v>33.2825</v>
      </c>
      <c r="AB11" s="72">
        <f t="shared" si="1"/>
        <v>2</v>
      </c>
      <c r="AC11" s="43">
        <f t="shared" si="6"/>
        <v>31.605</v>
      </c>
      <c r="AD11" s="72">
        <f t="shared" si="1"/>
        <v>2</v>
      </c>
      <c r="AE11" s="43">
        <f t="shared" si="7"/>
        <v>31.23125</v>
      </c>
      <c r="AF11" s="72">
        <f t="shared" si="1"/>
        <v>2</v>
      </c>
      <c r="AG11" s="65">
        <f t="shared" si="8"/>
        <v>31.21125</v>
      </c>
      <c r="AI11" s="48" t="s">
        <v>15</v>
      </c>
      <c r="AJ11" s="72">
        <f t="shared" si="9"/>
        <v>2</v>
      </c>
      <c r="AK11" s="79">
        <f t="shared" si="10"/>
        <v>35.66875</v>
      </c>
      <c r="AL11" s="72">
        <f t="shared" si="9"/>
        <v>2</v>
      </c>
      <c r="AM11" s="79">
        <f t="shared" si="11"/>
        <v>31.22125</v>
      </c>
      <c r="AN11" s="72">
        <f t="shared" si="9"/>
        <v>2</v>
      </c>
      <c r="AO11" s="79">
        <f t="shared" si="12"/>
        <v>33.63875</v>
      </c>
      <c r="AP11" s="72">
        <f t="shared" si="9"/>
        <v>2</v>
      </c>
      <c r="AQ11" s="79">
        <f t="shared" si="13"/>
        <v>33.2825</v>
      </c>
      <c r="AR11" s="72">
        <f t="shared" si="9"/>
        <v>2</v>
      </c>
      <c r="AS11" s="43">
        <f t="shared" si="14"/>
        <v>31.605</v>
      </c>
      <c r="AT11" s="72">
        <f t="shared" si="9"/>
        <v>2</v>
      </c>
      <c r="AU11" s="43">
        <f t="shared" si="15"/>
        <v>31.23125</v>
      </c>
      <c r="AV11" s="72">
        <f t="shared" si="9"/>
        <v>2</v>
      </c>
      <c r="AW11" s="65">
        <f t="shared" si="16"/>
        <v>31.21125</v>
      </c>
      <c r="AY11" s="48" t="s">
        <v>15</v>
      </c>
      <c r="AZ11" s="72">
        <f t="shared" si="17"/>
        <v>2</v>
      </c>
      <c r="BA11" s="79">
        <f t="shared" si="18"/>
        <v>35.66875</v>
      </c>
      <c r="BB11" s="72">
        <f t="shared" si="17"/>
        <v>2</v>
      </c>
      <c r="BC11" s="79">
        <f t="shared" si="19"/>
        <v>31.22125</v>
      </c>
      <c r="BD11" s="72">
        <f t="shared" si="17"/>
        <v>2</v>
      </c>
      <c r="BE11" s="79">
        <f t="shared" si="20"/>
        <v>33.63875</v>
      </c>
      <c r="BF11" s="72">
        <f t="shared" si="17"/>
        <v>2</v>
      </c>
      <c r="BG11" s="79">
        <f t="shared" si="21"/>
        <v>33.2825</v>
      </c>
      <c r="BH11" s="72">
        <f t="shared" si="17"/>
        <v>2</v>
      </c>
      <c r="BI11" s="43">
        <f t="shared" si="22"/>
        <v>31.605</v>
      </c>
      <c r="BJ11" s="72">
        <f t="shared" si="17"/>
        <v>2</v>
      </c>
      <c r="BK11" s="43">
        <f t="shared" si="23"/>
        <v>31.23125</v>
      </c>
      <c r="BL11" s="72">
        <f t="shared" si="17"/>
        <v>2</v>
      </c>
      <c r="BM11" s="65">
        <f t="shared" si="24"/>
        <v>31.21125</v>
      </c>
    </row>
    <row r="12" spans="3:65" ht="15">
      <c r="C12" s="48" t="s">
        <v>16</v>
      </c>
      <c r="D12" s="74">
        <f>$E$30</f>
        <v>1</v>
      </c>
      <c r="E12" s="178">
        <f>'B21'!E12</f>
        <v>33.70875</v>
      </c>
      <c r="F12" s="74">
        <f>$E$30</f>
        <v>1</v>
      </c>
      <c r="G12" s="178">
        <f>'B21'!G12</f>
        <v>30.64875</v>
      </c>
      <c r="H12" s="74">
        <f>$E$30</f>
        <v>1</v>
      </c>
      <c r="I12" s="178">
        <f>'B21'!I12</f>
        <v>31.00625</v>
      </c>
      <c r="J12" s="74">
        <f>$E$30</f>
        <v>1</v>
      </c>
      <c r="K12" s="178">
        <f>'B21'!K12</f>
        <v>31.30875</v>
      </c>
      <c r="L12" s="74">
        <f>$E$30</f>
        <v>1</v>
      </c>
      <c r="M12" s="180">
        <f>'B21'!M12</f>
        <v>32.465</v>
      </c>
      <c r="N12" s="74">
        <f>$E$30</f>
        <v>1</v>
      </c>
      <c r="O12" s="180">
        <f>'B21'!O12</f>
        <v>33.28</v>
      </c>
      <c r="P12" s="74">
        <f>$E$30</f>
        <v>1</v>
      </c>
      <c r="Q12" s="181">
        <f>'B21'!Q12</f>
        <v>30.1775</v>
      </c>
      <c r="S12" s="48" t="s">
        <v>16</v>
      </c>
      <c r="T12" s="74">
        <f>$E$30</f>
        <v>1</v>
      </c>
      <c r="U12" s="79">
        <f t="shared" si="2"/>
        <v>33.70875</v>
      </c>
      <c r="V12" s="74">
        <f>$E$30</f>
        <v>1</v>
      </c>
      <c r="W12" s="79">
        <f t="shared" si="3"/>
        <v>30.64875</v>
      </c>
      <c r="X12" s="74">
        <f>$E$30</f>
        <v>1</v>
      </c>
      <c r="Y12" s="79">
        <f t="shared" si="4"/>
        <v>31.00625</v>
      </c>
      <c r="Z12" s="74">
        <f>$E$30</f>
        <v>1</v>
      </c>
      <c r="AA12" s="79">
        <f t="shared" si="5"/>
        <v>31.30875</v>
      </c>
      <c r="AB12" s="74">
        <f>$E$30</f>
        <v>1</v>
      </c>
      <c r="AC12" s="43">
        <f t="shared" si="6"/>
        <v>32.465</v>
      </c>
      <c r="AD12" s="74">
        <f>$E$30</f>
        <v>1</v>
      </c>
      <c r="AE12" s="43">
        <f t="shared" si="7"/>
        <v>33.28</v>
      </c>
      <c r="AF12" s="74">
        <f>$E$30</f>
        <v>1</v>
      </c>
      <c r="AG12" s="65">
        <f t="shared" si="8"/>
        <v>30.1775</v>
      </c>
      <c r="AI12" s="48" t="s">
        <v>16</v>
      </c>
      <c r="AJ12" s="74">
        <f>$E$30</f>
        <v>1</v>
      </c>
      <c r="AK12" s="79">
        <f t="shared" si="10"/>
        <v>33.70875</v>
      </c>
      <c r="AL12" s="74">
        <f>$E$30</f>
        <v>1</v>
      </c>
      <c r="AM12" s="79">
        <f t="shared" si="11"/>
        <v>30.64875</v>
      </c>
      <c r="AN12" s="74">
        <f>$E$30</f>
        <v>1</v>
      </c>
      <c r="AO12" s="79">
        <f t="shared" si="12"/>
        <v>31.00625</v>
      </c>
      <c r="AP12" s="74">
        <f>$E$30</f>
        <v>1</v>
      </c>
      <c r="AQ12" s="79">
        <f t="shared" si="13"/>
        <v>31.30875</v>
      </c>
      <c r="AR12" s="74">
        <f>$E$30</f>
        <v>1</v>
      </c>
      <c r="AS12" s="43">
        <f t="shared" si="14"/>
        <v>32.465</v>
      </c>
      <c r="AT12" s="74">
        <f>$E$30</f>
        <v>1</v>
      </c>
      <c r="AU12" s="43">
        <f t="shared" si="15"/>
        <v>33.28</v>
      </c>
      <c r="AV12" s="74">
        <f>$E$30</f>
        <v>1</v>
      </c>
      <c r="AW12" s="65">
        <f t="shared" si="16"/>
        <v>30.1775</v>
      </c>
      <c r="AY12" s="48" t="s">
        <v>16</v>
      </c>
      <c r="AZ12" s="74">
        <f>$E$30</f>
        <v>1</v>
      </c>
      <c r="BA12" s="79">
        <f t="shared" si="18"/>
        <v>33.70875</v>
      </c>
      <c r="BB12" s="74">
        <f>$E$30</f>
        <v>1</v>
      </c>
      <c r="BC12" s="79">
        <f t="shared" si="19"/>
        <v>30.64875</v>
      </c>
      <c r="BD12" s="74">
        <f>$E$30</f>
        <v>1</v>
      </c>
      <c r="BE12" s="79">
        <f t="shared" si="20"/>
        <v>31.00625</v>
      </c>
      <c r="BF12" s="74">
        <f>$E$30</f>
        <v>1</v>
      </c>
      <c r="BG12" s="79">
        <f t="shared" si="21"/>
        <v>31.30875</v>
      </c>
      <c r="BH12" s="74">
        <f>$E$30</f>
        <v>1</v>
      </c>
      <c r="BI12" s="43">
        <f t="shared" si="22"/>
        <v>32.465</v>
      </c>
      <c r="BJ12" s="74">
        <f>$E$30</f>
        <v>1</v>
      </c>
      <c r="BK12" s="43">
        <f t="shared" si="23"/>
        <v>33.28</v>
      </c>
      <c r="BL12" s="74">
        <f>$E$30</f>
        <v>1</v>
      </c>
      <c r="BM12" s="65">
        <f t="shared" si="24"/>
        <v>30.1775</v>
      </c>
    </row>
    <row r="13" spans="3:65" ht="15">
      <c r="C13" s="48" t="s">
        <v>17</v>
      </c>
      <c r="D13" s="74">
        <f aca="true" t="shared" si="25" ref="D13:P14">$E$30</f>
        <v>1</v>
      </c>
      <c r="E13" s="178">
        <f>'B21'!E13</f>
        <v>34.1225</v>
      </c>
      <c r="F13" s="74">
        <f t="shared" si="25"/>
        <v>1</v>
      </c>
      <c r="G13" s="178">
        <f>'B21'!G13</f>
        <v>29.6225</v>
      </c>
      <c r="H13" s="74">
        <f t="shared" si="25"/>
        <v>1</v>
      </c>
      <c r="I13" s="178">
        <f>'B21'!I13</f>
        <v>33.71375</v>
      </c>
      <c r="J13" s="74">
        <f t="shared" si="25"/>
        <v>1</v>
      </c>
      <c r="K13" s="178">
        <f>'B21'!K13</f>
        <v>31.08375</v>
      </c>
      <c r="L13" s="74">
        <f t="shared" si="25"/>
        <v>1</v>
      </c>
      <c r="M13" s="180">
        <f>'B21'!M13</f>
        <v>33.33625</v>
      </c>
      <c r="N13" s="74">
        <f t="shared" si="25"/>
        <v>1</v>
      </c>
      <c r="O13" s="180">
        <f>'B21'!O13</f>
        <v>32.81</v>
      </c>
      <c r="P13" s="74">
        <f t="shared" si="25"/>
        <v>1</v>
      </c>
      <c r="Q13" s="181">
        <f>'B21'!Q13</f>
        <v>29.3875</v>
      </c>
      <c r="S13" s="48" t="s">
        <v>17</v>
      </c>
      <c r="T13" s="74">
        <f aca="true" t="shared" si="26" ref="T13:AF14">$E$30</f>
        <v>1</v>
      </c>
      <c r="U13" s="79">
        <f t="shared" si="2"/>
        <v>34.1225</v>
      </c>
      <c r="V13" s="74">
        <f t="shared" si="26"/>
        <v>1</v>
      </c>
      <c r="W13" s="79">
        <f t="shared" si="3"/>
        <v>29.6225</v>
      </c>
      <c r="X13" s="74">
        <f t="shared" si="26"/>
        <v>1</v>
      </c>
      <c r="Y13" s="79">
        <f t="shared" si="4"/>
        <v>33.71375</v>
      </c>
      <c r="Z13" s="74">
        <f t="shared" si="26"/>
        <v>1</v>
      </c>
      <c r="AA13" s="79">
        <f t="shared" si="5"/>
        <v>31.08375</v>
      </c>
      <c r="AB13" s="74">
        <f t="shared" si="26"/>
        <v>1</v>
      </c>
      <c r="AC13" s="43">
        <f t="shared" si="6"/>
        <v>33.33625</v>
      </c>
      <c r="AD13" s="74">
        <f t="shared" si="26"/>
        <v>1</v>
      </c>
      <c r="AE13" s="43">
        <f t="shared" si="7"/>
        <v>32.81</v>
      </c>
      <c r="AF13" s="74">
        <f t="shared" si="26"/>
        <v>1</v>
      </c>
      <c r="AG13" s="65">
        <f t="shared" si="8"/>
        <v>29.3875</v>
      </c>
      <c r="AI13" s="48" t="s">
        <v>17</v>
      </c>
      <c r="AJ13" s="74">
        <f aca="true" t="shared" si="27" ref="AJ13:AV14">$E$30</f>
        <v>1</v>
      </c>
      <c r="AK13" s="79">
        <f t="shared" si="10"/>
        <v>34.1225</v>
      </c>
      <c r="AL13" s="74">
        <f t="shared" si="27"/>
        <v>1</v>
      </c>
      <c r="AM13" s="79">
        <f t="shared" si="11"/>
        <v>29.6225</v>
      </c>
      <c r="AN13" s="74">
        <f t="shared" si="27"/>
        <v>1</v>
      </c>
      <c r="AO13" s="79">
        <f t="shared" si="12"/>
        <v>33.71375</v>
      </c>
      <c r="AP13" s="74">
        <f t="shared" si="27"/>
        <v>1</v>
      </c>
      <c r="AQ13" s="79">
        <f t="shared" si="13"/>
        <v>31.08375</v>
      </c>
      <c r="AR13" s="74">
        <f t="shared" si="27"/>
        <v>1</v>
      </c>
      <c r="AS13" s="43">
        <f t="shared" si="14"/>
        <v>33.33625</v>
      </c>
      <c r="AT13" s="74">
        <f t="shared" si="27"/>
        <v>1</v>
      </c>
      <c r="AU13" s="43">
        <f t="shared" si="15"/>
        <v>32.81</v>
      </c>
      <c r="AV13" s="74">
        <f t="shared" si="27"/>
        <v>1</v>
      </c>
      <c r="AW13" s="65">
        <f t="shared" si="16"/>
        <v>29.3875</v>
      </c>
      <c r="AY13" s="48" t="s">
        <v>17</v>
      </c>
      <c r="AZ13" s="74">
        <f aca="true" t="shared" si="28" ref="AZ13:BL14">$E$30</f>
        <v>1</v>
      </c>
      <c r="BA13" s="79">
        <f t="shared" si="18"/>
        <v>34.1225</v>
      </c>
      <c r="BB13" s="74">
        <f t="shared" si="28"/>
        <v>1</v>
      </c>
      <c r="BC13" s="79">
        <f t="shared" si="19"/>
        <v>29.6225</v>
      </c>
      <c r="BD13" s="74">
        <f t="shared" si="28"/>
        <v>1</v>
      </c>
      <c r="BE13" s="79">
        <f t="shared" si="20"/>
        <v>33.71375</v>
      </c>
      <c r="BF13" s="74">
        <f t="shared" si="28"/>
        <v>1</v>
      </c>
      <c r="BG13" s="79">
        <f t="shared" si="21"/>
        <v>31.08375</v>
      </c>
      <c r="BH13" s="74">
        <f t="shared" si="28"/>
        <v>1</v>
      </c>
      <c r="BI13" s="43">
        <f t="shared" si="22"/>
        <v>33.33625</v>
      </c>
      <c r="BJ13" s="74">
        <f t="shared" si="28"/>
        <v>1</v>
      </c>
      <c r="BK13" s="43">
        <f t="shared" si="23"/>
        <v>32.81</v>
      </c>
      <c r="BL13" s="74">
        <f t="shared" si="28"/>
        <v>1</v>
      </c>
      <c r="BM13" s="65">
        <f t="shared" si="24"/>
        <v>29.3875</v>
      </c>
    </row>
    <row r="14" spans="3:65" ht="15">
      <c r="C14" s="48" t="s">
        <v>18</v>
      </c>
      <c r="D14" s="74">
        <f t="shared" si="25"/>
        <v>1</v>
      </c>
      <c r="E14" s="178">
        <f>'B21'!E14</f>
        <v>34.13125</v>
      </c>
      <c r="F14" s="74">
        <f t="shared" si="25"/>
        <v>1</v>
      </c>
      <c r="G14" s="178">
        <f>'B21'!G14</f>
        <v>30.94375</v>
      </c>
      <c r="H14" s="74">
        <f t="shared" si="25"/>
        <v>1</v>
      </c>
      <c r="I14" s="178">
        <f>'B21'!I14</f>
        <v>32.17375</v>
      </c>
      <c r="J14" s="74">
        <f t="shared" si="25"/>
        <v>1</v>
      </c>
      <c r="K14" s="178">
        <f>'B21'!K14</f>
        <v>30.935</v>
      </c>
      <c r="L14" s="74">
        <f t="shared" si="25"/>
        <v>1</v>
      </c>
      <c r="M14" s="180">
        <f>'B21'!M14</f>
        <v>32.27375</v>
      </c>
      <c r="N14" s="74">
        <f t="shared" si="25"/>
        <v>1</v>
      </c>
      <c r="O14" s="180">
        <f>'B21'!O14</f>
        <v>30.82</v>
      </c>
      <c r="P14" s="74">
        <f t="shared" si="25"/>
        <v>1</v>
      </c>
      <c r="Q14" s="181">
        <f>'B21'!Q14</f>
        <v>29.39875</v>
      </c>
      <c r="S14" s="48" t="s">
        <v>18</v>
      </c>
      <c r="T14" s="74">
        <f t="shared" si="26"/>
        <v>1</v>
      </c>
      <c r="U14" s="79">
        <f t="shared" si="2"/>
        <v>34.13125</v>
      </c>
      <c r="V14" s="74">
        <f t="shared" si="26"/>
        <v>1</v>
      </c>
      <c r="W14" s="79">
        <f t="shared" si="3"/>
        <v>30.94375</v>
      </c>
      <c r="X14" s="74">
        <f t="shared" si="26"/>
        <v>1</v>
      </c>
      <c r="Y14" s="79">
        <f t="shared" si="4"/>
        <v>32.17375</v>
      </c>
      <c r="Z14" s="74">
        <f t="shared" si="26"/>
        <v>1</v>
      </c>
      <c r="AA14" s="79">
        <f t="shared" si="5"/>
        <v>30.935</v>
      </c>
      <c r="AB14" s="74">
        <f t="shared" si="26"/>
        <v>1</v>
      </c>
      <c r="AC14" s="43">
        <f t="shared" si="6"/>
        <v>32.27375</v>
      </c>
      <c r="AD14" s="74">
        <f t="shared" si="26"/>
        <v>1</v>
      </c>
      <c r="AE14" s="43">
        <f t="shared" si="7"/>
        <v>30.82</v>
      </c>
      <c r="AF14" s="74">
        <f t="shared" si="26"/>
        <v>1</v>
      </c>
      <c r="AG14" s="65">
        <f t="shared" si="8"/>
        <v>29.39875</v>
      </c>
      <c r="AH14" s="16"/>
      <c r="AI14" s="48" t="s">
        <v>18</v>
      </c>
      <c r="AJ14" s="74">
        <f t="shared" si="27"/>
        <v>1</v>
      </c>
      <c r="AK14" s="79">
        <f t="shared" si="10"/>
        <v>34.13125</v>
      </c>
      <c r="AL14" s="74">
        <f t="shared" si="27"/>
        <v>1</v>
      </c>
      <c r="AM14" s="79">
        <f t="shared" si="11"/>
        <v>30.94375</v>
      </c>
      <c r="AN14" s="74">
        <f t="shared" si="27"/>
        <v>1</v>
      </c>
      <c r="AO14" s="79">
        <f t="shared" si="12"/>
        <v>32.17375</v>
      </c>
      <c r="AP14" s="74">
        <f t="shared" si="27"/>
        <v>1</v>
      </c>
      <c r="AQ14" s="79">
        <f t="shared" si="13"/>
        <v>30.935</v>
      </c>
      <c r="AR14" s="74">
        <f t="shared" si="27"/>
        <v>1</v>
      </c>
      <c r="AS14" s="43">
        <f t="shared" si="14"/>
        <v>32.27375</v>
      </c>
      <c r="AT14" s="74">
        <f t="shared" si="27"/>
        <v>1</v>
      </c>
      <c r="AU14" s="43">
        <f t="shared" si="15"/>
        <v>30.82</v>
      </c>
      <c r="AV14" s="74">
        <f t="shared" si="27"/>
        <v>1</v>
      </c>
      <c r="AW14" s="65">
        <f t="shared" si="16"/>
        <v>29.39875</v>
      </c>
      <c r="AX14" s="16"/>
      <c r="AY14" s="48" t="s">
        <v>18</v>
      </c>
      <c r="AZ14" s="74">
        <f t="shared" si="28"/>
        <v>1</v>
      </c>
      <c r="BA14" s="79">
        <f t="shared" si="18"/>
        <v>34.13125</v>
      </c>
      <c r="BB14" s="74">
        <f t="shared" si="28"/>
        <v>1</v>
      </c>
      <c r="BC14" s="79">
        <f t="shared" si="19"/>
        <v>30.94375</v>
      </c>
      <c r="BD14" s="74">
        <f t="shared" si="28"/>
        <v>1</v>
      </c>
      <c r="BE14" s="79">
        <f t="shared" si="20"/>
        <v>32.17375</v>
      </c>
      <c r="BF14" s="74">
        <f t="shared" si="28"/>
        <v>1</v>
      </c>
      <c r="BG14" s="79">
        <f t="shared" si="21"/>
        <v>30.935</v>
      </c>
      <c r="BH14" s="74">
        <f t="shared" si="28"/>
        <v>1</v>
      </c>
      <c r="BI14" s="43">
        <f t="shared" si="22"/>
        <v>32.27375</v>
      </c>
      <c r="BJ14" s="74">
        <f t="shared" si="28"/>
        <v>1</v>
      </c>
      <c r="BK14" s="43">
        <f t="shared" si="23"/>
        <v>30.82</v>
      </c>
      <c r="BL14" s="74">
        <f t="shared" si="28"/>
        <v>1</v>
      </c>
      <c r="BM14" s="65">
        <f t="shared" si="24"/>
        <v>29.39875</v>
      </c>
    </row>
    <row r="15" spans="3:65" ht="15">
      <c r="C15" s="48" t="s">
        <v>19</v>
      </c>
      <c r="D15" s="72">
        <f>$J$30</f>
        <v>2</v>
      </c>
      <c r="E15" s="178">
        <f>'B21'!E15</f>
        <v>34.64125</v>
      </c>
      <c r="F15" s="72">
        <f>$J$30</f>
        <v>2</v>
      </c>
      <c r="G15" s="178">
        <f>'B21'!G15</f>
        <v>30.585</v>
      </c>
      <c r="H15" s="72">
        <f>$J$30</f>
        <v>2</v>
      </c>
      <c r="I15" s="178">
        <f>'B21'!I15</f>
        <v>31.2575</v>
      </c>
      <c r="J15" s="72">
        <f>$J$30</f>
        <v>2</v>
      </c>
      <c r="K15" s="178">
        <f>'B21'!K15</f>
        <v>30.72375</v>
      </c>
      <c r="L15" s="72">
        <f>$J$30</f>
        <v>2</v>
      </c>
      <c r="M15" s="180">
        <f>'B21'!M15</f>
        <v>31.52375</v>
      </c>
      <c r="N15" s="72">
        <f>$J$30</f>
        <v>2</v>
      </c>
      <c r="O15" s="180">
        <f>'B21'!O15</f>
        <v>28.1675</v>
      </c>
      <c r="P15" s="72">
        <f>$J$30</f>
        <v>2</v>
      </c>
      <c r="Q15" s="181">
        <f>'B21'!Q15</f>
        <v>28.90875</v>
      </c>
      <c r="S15" s="48" t="s">
        <v>19</v>
      </c>
      <c r="T15" s="72">
        <f>$J$30</f>
        <v>2</v>
      </c>
      <c r="U15" s="79">
        <f t="shared" si="2"/>
        <v>34.64125</v>
      </c>
      <c r="V15" s="72">
        <f>$J$30</f>
        <v>2</v>
      </c>
      <c r="W15" s="79">
        <f t="shared" si="3"/>
        <v>30.585</v>
      </c>
      <c r="X15" s="72">
        <f>$J$30</f>
        <v>2</v>
      </c>
      <c r="Y15" s="79">
        <f t="shared" si="4"/>
        <v>31.2575</v>
      </c>
      <c r="Z15" s="72">
        <f>$J$30</f>
        <v>2</v>
      </c>
      <c r="AA15" s="79">
        <f t="shared" si="5"/>
        <v>30.72375</v>
      </c>
      <c r="AB15" s="72">
        <f>$J$30</f>
        <v>2</v>
      </c>
      <c r="AC15" s="43">
        <f t="shared" si="6"/>
        <v>31.52375</v>
      </c>
      <c r="AD15" s="72">
        <f>$J$30</f>
        <v>2</v>
      </c>
      <c r="AE15" s="43">
        <f t="shared" si="7"/>
        <v>28.1675</v>
      </c>
      <c r="AF15" s="72">
        <f>$J$30</f>
        <v>2</v>
      </c>
      <c r="AG15" s="65">
        <f t="shared" si="8"/>
        <v>28.90875</v>
      </c>
      <c r="AI15" s="48" t="s">
        <v>19</v>
      </c>
      <c r="AJ15" s="72">
        <f>$J$30</f>
        <v>2</v>
      </c>
      <c r="AK15" s="79">
        <f t="shared" si="10"/>
        <v>34.64125</v>
      </c>
      <c r="AL15" s="72">
        <f>$J$30</f>
        <v>2</v>
      </c>
      <c r="AM15" s="79">
        <f t="shared" si="11"/>
        <v>30.585</v>
      </c>
      <c r="AN15" s="72">
        <f>$J$30</f>
        <v>2</v>
      </c>
      <c r="AO15" s="79">
        <f t="shared" si="12"/>
        <v>31.2575</v>
      </c>
      <c r="AP15" s="72">
        <f>$J$30</f>
        <v>2</v>
      </c>
      <c r="AQ15" s="79">
        <f t="shared" si="13"/>
        <v>30.72375</v>
      </c>
      <c r="AR15" s="72">
        <f>$J$30</f>
        <v>2</v>
      </c>
      <c r="AS15" s="43">
        <f t="shared" si="14"/>
        <v>31.52375</v>
      </c>
      <c r="AT15" s="72">
        <f>$J$30</f>
        <v>2</v>
      </c>
      <c r="AU15" s="43">
        <f t="shared" si="15"/>
        <v>28.1675</v>
      </c>
      <c r="AV15" s="72">
        <f>$J$30</f>
        <v>2</v>
      </c>
      <c r="AW15" s="65">
        <f t="shared" si="16"/>
        <v>28.90875</v>
      </c>
      <c r="AY15" s="48" t="s">
        <v>19</v>
      </c>
      <c r="AZ15" s="72">
        <f>$J$30</f>
        <v>2</v>
      </c>
      <c r="BA15" s="79">
        <f t="shared" si="18"/>
        <v>34.64125</v>
      </c>
      <c r="BB15" s="72">
        <f>$J$30</f>
        <v>2</v>
      </c>
      <c r="BC15" s="79">
        <f t="shared" si="19"/>
        <v>30.585</v>
      </c>
      <c r="BD15" s="72">
        <f>$J$30</f>
        <v>2</v>
      </c>
      <c r="BE15" s="79">
        <f t="shared" si="20"/>
        <v>31.2575</v>
      </c>
      <c r="BF15" s="72">
        <f>$J$30</f>
        <v>2</v>
      </c>
      <c r="BG15" s="79">
        <f t="shared" si="21"/>
        <v>30.72375</v>
      </c>
      <c r="BH15" s="72">
        <f>$J$30</f>
        <v>2</v>
      </c>
      <c r="BI15" s="43">
        <f t="shared" si="22"/>
        <v>31.52375</v>
      </c>
      <c r="BJ15" s="72">
        <f>$J$30</f>
        <v>2</v>
      </c>
      <c r="BK15" s="43">
        <f t="shared" si="23"/>
        <v>28.1675</v>
      </c>
      <c r="BL15" s="72">
        <f>$J$30</f>
        <v>2</v>
      </c>
      <c r="BM15" s="65">
        <f t="shared" si="24"/>
        <v>28.90875</v>
      </c>
    </row>
    <row r="16" spans="3:65" ht="15">
      <c r="C16" s="48" t="s">
        <v>20</v>
      </c>
      <c r="D16" s="72">
        <f aca="true" t="shared" si="29" ref="D16:P19">$J$30</f>
        <v>2</v>
      </c>
      <c r="E16" s="178">
        <f>'B21'!E16</f>
        <v>34.78125</v>
      </c>
      <c r="F16" s="72">
        <f t="shared" si="29"/>
        <v>2</v>
      </c>
      <c r="G16" s="178">
        <f>'B21'!G16</f>
        <v>29.31125</v>
      </c>
      <c r="H16" s="72">
        <f t="shared" si="29"/>
        <v>2</v>
      </c>
      <c r="I16" s="178">
        <f>'B21'!I16</f>
        <v>33.13875</v>
      </c>
      <c r="J16" s="72">
        <f t="shared" si="29"/>
        <v>2</v>
      </c>
      <c r="K16" s="178">
        <f>'B21'!K16</f>
        <v>30.74625</v>
      </c>
      <c r="L16" s="72">
        <f t="shared" si="29"/>
        <v>2</v>
      </c>
      <c r="M16" s="180">
        <f>'B21'!M16</f>
        <v>31.1975</v>
      </c>
      <c r="N16" s="72">
        <f t="shared" si="29"/>
        <v>2</v>
      </c>
      <c r="O16" s="180">
        <f>'B21'!O16</f>
        <v>28.67875</v>
      </c>
      <c r="P16" s="72">
        <f t="shared" si="29"/>
        <v>2</v>
      </c>
      <c r="Q16" s="181">
        <f>'B21'!Q16</f>
        <v>28.0325</v>
      </c>
      <c r="S16" s="48" t="s">
        <v>20</v>
      </c>
      <c r="T16" s="72">
        <f aca="true" t="shared" si="30" ref="T16:AF21">$J$30</f>
        <v>2</v>
      </c>
      <c r="U16" s="79">
        <f t="shared" si="2"/>
        <v>34.78125</v>
      </c>
      <c r="V16" s="72">
        <f t="shared" si="30"/>
        <v>2</v>
      </c>
      <c r="W16" s="79">
        <f t="shared" si="3"/>
        <v>29.31125</v>
      </c>
      <c r="X16" s="72">
        <f t="shared" si="30"/>
        <v>2</v>
      </c>
      <c r="Y16" s="79">
        <f t="shared" si="4"/>
        <v>33.13875</v>
      </c>
      <c r="Z16" s="72">
        <f t="shared" si="30"/>
        <v>2</v>
      </c>
      <c r="AA16" s="79">
        <f t="shared" si="5"/>
        <v>30.74625</v>
      </c>
      <c r="AB16" s="72">
        <f t="shared" si="30"/>
        <v>2</v>
      </c>
      <c r="AC16" s="43">
        <f t="shared" si="6"/>
        <v>31.1975</v>
      </c>
      <c r="AD16" s="72">
        <f t="shared" si="30"/>
        <v>2</v>
      </c>
      <c r="AE16" s="43">
        <f t="shared" si="7"/>
        <v>28.67875</v>
      </c>
      <c r="AF16" s="72">
        <f t="shared" si="30"/>
        <v>2</v>
      </c>
      <c r="AG16" s="65">
        <f t="shared" si="8"/>
        <v>28.0325</v>
      </c>
      <c r="AI16" s="48" t="s">
        <v>20</v>
      </c>
      <c r="AJ16" s="72">
        <f aca="true" t="shared" si="31" ref="AJ16:AV22">$J$30</f>
        <v>2</v>
      </c>
      <c r="AK16" s="79">
        <f t="shared" si="10"/>
        <v>34.78125</v>
      </c>
      <c r="AL16" s="72">
        <f t="shared" si="31"/>
        <v>2</v>
      </c>
      <c r="AM16" s="79">
        <f t="shared" si="11"/>
        <v>29.31125</v>
      </c>
      <c r="AN16" s="72">
        <f t="shared" si="31"/>
        <v>2</v>
      </c>
      <c r="AO16" s="79">
        <f t="shared" si="12"/>
        <v>33.13875</v>
      </c>
      <c r="AP16" s="72">
        <f t="shared" si="31"/>
        <v>2</v>
      </c>
      <c r="AQ16" s="79">
        <f t="shared" si="13"/>
        <v>30.74625</v>
      </c>
      <c r="AR16" s="72">
        <f t="shared" si="31"/>
        <v>2</v>
      </c>
      <c r="AS16" s="43">
        <f t="shared" si="14"/>
        <v>31.1975</v>
      </c>
      <c r="AT16" s="72">
        <f t="shared" si="31"/>
        <v>2</v>
      </c>
      <c r="AU16" s="43">
        <f t="shared" si="15"/>
        <v>28.67875</v>
      </c>
      <c r="AV16" s="72">
        <f t="shared" si="31"/>
        <v>2</v>
      </c>
      <c r="AW16" s="65">
        <f t="shared" si="16"/>
        <v>28.0325</v>
      </c>
      <c r="AY16" s="48" t="s">
        <v>20</v>
      </c>
      <c r="AZ16" s="72">
        <f aca="true" t="shared" si="32" ref="AZ16:BL23">$J$30</f>
        <v>2</v>
      </c>
      <c r="BA16" s="79">
        <f t="shared" si="18"/>
        <v>34.78125</v>
      </c>
      <c r="BB16" s="72">
        <f t="shared" si="32"/>
        <v>2</v>
      </c>
      <c r="BC16" s="79">
        <f t="shared" si="19"/>
        <v>29.31125</v>
      </c>
      <c r="BD16" s="72">
        <f t="shared" si="32"/>
        <v>2</v>
      </c>
      <c r="BE16" s="79">
        <f t="shared" si="20"/>
        <v>33.13875</v>
      </c>
      <c r="BF16" s="72">
        <f t="shared" si="32"/>
        <v>2</v>
      </c>
      <c r="BG16" s="79">
        <f t="shared" si="21"/>
        <v>30.74625</v>
      </c>
      <c r="BH16" s="72">
        <f t="shared" si="32"/>
        <v>2</v>
      </c>
      <c r="BI16" s="43">
        <f t="shared" si="22"/>
        <v>31.1975</v>
      </c>
      <c r="BJ16" s="72">
        <f t="shared" si="32"/>
        <v>2</v>
      </c>
      <c r="BK16" s="43">
        <f t="shared" si="23"/>
        <v>28.67875</v>
      </c>
      <c r="BL16" s="72">
        <f t="shared" si="32"/>
        <v>2</v>
      </c>
      <c r="BM16" s="65">
        <f t="shared" si="24"/>
        <v>28.0325</v>
      </c>
    </row>
    <row r="17" spans="3:65" ht="15">
      <c r="C17" s="48" t="s">
        <v>21</v>
      </c>
      <c r="D17" s="72">
        <f t="shared" si="29"/>
        <v>2</v>
      </c>
      <c r="E17" s="178">
        <f>'B21'!E17</f>
        <v>33.53875</v>
      </c>
      <c r="F17" s="72">
        <f t="shared" si="29"/>
        <v>2</v>
      </c>
      <c r="G17" s="178">
        <f>'B21'!G17</f>
        <v>29.015</v>
      </c>
      <c r="H17" s="72">
        <f t="shared" si="29"/>
        <v>2</v>
      </c>
      <c r="I17" s="178">
        <f>'B21'!I17</f>
        <v>31.54625</v>
      </c>
      <c r="J17" s="72">
        <f t="shared" si="29"/>
        <v>2</v>
      </c>
      <c r="K17" s="178">
        <f>'B21'!K17</f>
        <v>30.365</v>
      </c>
      <c r="L17" s="72">
        <f t="shared" si="29"/>
        <v>2</v>
      </c>
      <c r="M17" s="180">
        <f>'B21'!M17</f>
        <v>32.1675</v>
      </c>
      <c r="N17" s="72">
        <f t="shared" si="29"/>
        <v>2</v>
      </c>
      <c r="O17" s="180">
        <f>'B21'!O17</f>
        <v>28.2875</v>
      </c>
      <c r="P17" s="72">
        <f t="shared" si="29"/>
        <v>2</v>
      </c>
      <c r="Q17" s="181">
        <f>'B21'!Q17</f>
        <v>29.09375</v>
      </c>
      <c r="S17" s="48" t="s">
        <v>21</v>
      </c>
      <c r="T17" s="72">
        <f t="shared" si="30"/>
        <v>2</v>
      </c>
      <c r="U17" s="79">
        <f t="shared" si="2"/>
        <v>33.53875</v>
      </c>
      <c r="V17" s="72">
        <f t="shared" si="30"/>
        <v>2</v>
      </c>
      <c r="W17" s="79">
        <f t="shared" si="3"/>
        <v>29.015</v>
      </c>
      <c r="X17" s="72">
        <f t="shared" si="30"/>
        <v>2</v>
      </c>
      <c r="Y17" s="79">
        <f t="shared" si="4"/>
        <v>31.54625</v>
      </c>
      <c r="Z17" s="72">
        <f t="shared" si="30"/>
        <v>2</v>
      </c>
      <c r="AA17" s="79">
        <f t="shared" si="5"/>
        <v>30.365</v>
      </c>
      <c r="AB17" s="72">
        <f t="shared" si="30"/>
        <v>2</v>
      </c>
      <c r="AC17" s="43">
        <f t="shared" si="6"/>
        <v>32.1675</v>
      </c>
      <c r="AD17" s="72">
        <f t="shared" si="30"/>
        <v>2</v>
      </c>
      <c r="AE17" s="43">
        <f t="shared" si="7"/>
        <v>28.2875</v>
      </c>
      <c r="AF17" s="72">
        <f t="shared" si="30"/>
        <v>2</v>
      </c>
      <c r="AG17" s="65">
        <f t="shared" si="8"/>
        <v>29.09375</v>
      </c>
      <c r="AI17" s="48" t="s">
        <v>21</v>
      </c>
      <c r="AJ17" s="72">
        <f t="shared" si="31"/>
        <v>2</v>
      </c>
      <c r="AK17" s="79">
        <f t="shared" si="10"/>
        <v>33.53875</v>
      </c>
      <c r="AL17" s="72">
        <f t="shared" si="31"/>
        <v>2</v>
      </c>
      <c r="AM17" s="79">
        <f t="shared" si="11"/>
        <v>29.015</v>
      </c>
      <c r="AN17" s="72">
        <f t="shared" si="31"/>
        <v>2</v>
      </c>
      <c r="AO17" s="79">
        <f t="shared" si="12"/>
        <v>31.54625</v>
      </c>
      <c r="AP17" s="72">
        <f t="shared" si="31"/>
        <v>2</v>
      </c>
      <c r="AQ17" s="79">
        <f t="shared" si="13"/>
        <v>30.365</v>
      </c>
      <c r="AR17" s="72">
        <f t="shared" si="31"/>
        <v>2</v>
      </c>
      <c r="AS17" s="43">
        <f t="shared" si="14"/>
        <v>32.1675</v>
      </c>
      <c r="AT17" s="72">
        <f t="shared" si="31"/>
        <v>2</v>
      </c>
      <c r="AU17" s="43">
        <f t="shared" si="15"/>
        <v>28.2875</v>
      </c>
      <c r="AV17" s="72">
        <f t="shared" si="31"/>
        <v>2</v>
      </c>
      <c r="AW17" s="65">
        <f t="shared" si="16"/>
        <v>29.09375</v>
      </c>
      <c r="AY17" s="48" t="s">
        <v>21</v>
      </c>
      <c r="AZ17" s="72">
        <f t="shared" si="32"/>
        <v>2</v>
      </c>
      <c r="BA17" s="79">
        <f t="shared" si="18"/>
        <v>33.53875</v>
      </c>
      <c r="BB17" s="72">
        <f t="shared" si="32"/>
        <v>2</v>
      </c>
      <c r="BC17" s="79">
        <f t="shared" si="19"/>
        <v>29.015</v>
      </c>
      <c r="BD17" s="72">
        <f t="shared" si="32"/>
        <v>2</v>
      </c>
      <c r="BE17" s="79">
        <f t="shared" si="20"/>
        <v>31.54625</v>
      </c>
      <c r="BF17" s="72">
        <f t="shared" si="32"/>
        <v>2</v>
      </c>
      <c r="BG17" s="79">
        <f t="shared" si="21"/>
        <v>30.365</v>
      </c>
      <c r="BH17" s="72">
        <f t="shared" si="32"/>
        <v>2</v>
      </c>
      <c r="BI17" s="43">
        <f t="shared" si="22"/>
        <v>32.1675</v>
      </c>
      <c r="BJ17" s="72">
        <f t="shared" si="32"/>
        <v>2</v>
      </c>
      <c r="BK17" s="43">
        <f t="shared" si="23"/>
        <v>28.2875</v>
      </c>
      <c r="BL17" s="72">
        <f t="shared" si="32"/>
        <v>2</v>
      </c>
      <c r="BM17" s="65">
        <f t="shared" si="24"/>
        <v>29.09375</v>
      </c>
    </row>
    <row r="18" spans="3:65" ht="15">
      <c r="C18" s="48" t="s">
        <v>22</v>
      </c>
      <c r="D18" s="72">
        <f t="shared" si="29"/>
        <v>2</v>
      </c>
      <c r="E18" s="178">
        <f>'B21'!E18</f>
        <v>33.94875</v>
      </c>
      <c r="F18" s="72">
        <f t="shared" si="29"/>
        <v>2</v>
      </c>
      <c r="G18" s="178">
        <f>'B21'!G18</f>
        <v>29.7325</v>
      </c>
      <c r="H18" s="72">
        <f t="shared" si="29"/>
        <v>2</v>
      </c>
      <c r="I18" s="178">
        <f>'B21'!I18</f>
        <v>31.935</v>
      </c>
      <c r="J18" s="72">
        <f t="shared" si="29"/>
        <v>2</v>
      </c>
      <c r="K18" s="178">
        <f>'B21'!K18</f>
        <v>30.3875</v>
      </c>
      <c r="L18" s="72">
        <f t="shared" si="29"/>
        <v>2</v>
      </c>
      <c r="M18" s="180">
        <f>'B21'!M18</f>
        <v>32.02875</v>
      </c>
      <c r="N18" s="72">
        <f t="shared" si="29"/>
        <v>2</v>
      </c>
      <c r="O18" s="180">
        <f>'B21'!O18</f>
        <v>28.14875</v>
      </c>
      <c r="P18" s="72">
        <f t="shared" si="29"/>
        <v>2</v>
      </c>
      <c r="Q18" s="181">
        <f>'B21'!Q18</f>
        <v>28.295</v>
      </c>
      <c r="S18" s="48" t="s">
        <v>22</v>
      </c>
      <c r="T18" s="72">
        <f t="shared" si="30"/>
        <v>2</v>
      </c>
      <c r="U18" s="79">
        <f t="shared" si="2"/>
        <v>33.94875</v>
      </c>
      <c r="V18" s="72">
        <f t="shared" si="30"/>
        <v>2</v>
      </c>
      <c r="W18" s="79">
        <f t="shared" si="3"/>
        <v>29.7325</v>
      </c>
      <c r="X18" s="72">
        <f t="shared" si="30"/>
        <v>2</v>
      </c>
      <c r="Y18" s="79">
        <f t="shared" si="4"/>
        <v>31.935</v>
      </c>
      <c r="Z18" s="72">
        <f t="shared" si="30"/>
        <v>2</v>
      </c>
      <c r="AA18" s="79">
        <f t="shared" si="5"/>
        <v>30.3875</v>
      </c>
      <c r="AB18" s="72">
        <f t="shared" si="30"/>
        <v>2</v>
      </c>
      <c r="AC18" s="43">
        <f t="shared" si="6"/>
        <v>32.02875</v>
      </c>
      <c r="AD18" s="72">
        <f t="shared" si="30"/>
        <v>2</v>
      </c>
      <c r="AE18" s="43">
        <f t="shared" si="7"/>
        <v>28.14875</v>
      </c>
      <c r="AF18" s="72">
        <f t="shared" si="30"/>
        <v>2</v>
      </c>
      <c r="AG18" s="65">
        <f t="shared" si="8"/>
        <v>28.295</v>
      </c>
      <c r="AI18" s="48" t="s">
        <v>22</v>
      </c>
      <c r="AJ18" s="72">
        <f t="shared" si="31"/>
        <v>2</v>
      </c>
      <c r="AK18" s="79">
        <f t="shared" si="10"/>
        <v>33.94875</v>
      </c>
      <c r="AL18" s="72">
        <f t="shared" si="31"/>
        <v>2</v>
      </c>
      <c r="AM18" s="79">
        <f t="shared" si="11"/>
        <v>29.7325</v>
      </c>
      <c r="AN18" s="72">
        <f t="shared" si="31"/>
        <v>2</v>
      </c>
      <c r="AO18" s="79">
        <f t="shared" si="12"/>
        <v>31.935</v>
      </c>
      <c r="AP18" s="72">
        <f t="shared" si="31"/>
        <v>2</v>
      </c>
      <c r="AQ18" s="79">
        <f t="shared" si="13"/>
        <v>30.3875</v>
      </c>
      <c r="AR18" s="72">
        <f t="shared" si="31"/>
        <v>2</v>
      </c>
      <c r="AS18" s="43">
        <f t="shared" si="14"/>
        <v>32.02875</v>
      </c>
      <c r="AT18" s="72">
        <f t="shared" si="31"/>
        <v>2</v>
      </c>
      <c r="AU18" s="43">
        <f t="shared" si="15"/>
        <v>28.14875</v>
      </c>
      <c r="AV18" s="72">
        <f t="shared" si="31"/>
        <v>2</v>
      </c>
      <c r="AW18" s="65">
        <f t="shared" si="16"/>
        <v>28.295</v>
      </c>
      <c r="AY18" s="48" t="s">
        <v>22</v>
      </c>
      <c r="AZ18" s="72">
        <f t="shared" si="32"/>
        <v>2</v>
      </c>
      <c r="BA18" s="79">
        <f t="shared" si="18"/>
        <v>33.94875</v>
      </c>
      <c r="BB18" s="72">
        <f t="shared" si="32"/>
        <v>2</v>
      </c>
      <c r="BC18" s="79">
        <f t="shared" si="19"/>
        <v>29.7325</v>
      </c>
      <c r="BD18" s="72">
        <f t="shared" si="32"/>
        <v>2</v>
      </c>
      <c r="BE18" s="79">
        <f t="shared" si="20"/>
        <v>31.935</v>
      </c>
      <c r="BF18" s="72">
        <f t="shared" si="32"/>
        <v>2</v>
      </c>
      <c r="BG18" s="79">
        <f t="shared" si="21"/>
        <v>30.3875</v>
      </c>
      <c r="BH18" s="72">
        <f t="shared" si="32"/>
        <v>2</v>
      </c>
      <c r="BI18" s="43">
        <f t="shared" si="22"/>
        <v>32.02875</v>
      </c>
      <c r="BJ18" s="72">
        <f t="shared" si="32"/>
        <v>2</v>
      </c>
      <c r="BK18" s="43">
        <f t="shared" si="23"/>
        <v>28.14875</v>
      </c>
      <c r="BL18" s="72">
        <f t="shared" si="32"/>
        <v>2</v>
      </c>
      <c r="BM18" s="65">
        <f t="shared" si="24"/>
        <v>28.295</v>
      </c>
    </row>
    <row r="19" spans="3:65" ht="15">
      <c r="C19" s="48" t="s">
        <v>23</v>
      </c>
      <c r="D19" s="72">
        <f t="shared" si="29"/>
        <v>2</v>
      </c>
      <c r="E19" s="178">
        <f>'B21'!E19</f>
        <v>35.1325</v>
      </c>
      <c r="F19" s="72">
        <f t="shared" si="29"/>
        <v>2</v>
      </c>
      <c r="G19" s="178">
        <f>'B21'!G19</f>
        <v>29.9725</v>
      </c>
      <c r="H19" s="72">
        <f t="shared" si="29"/>
        <v>2</v>
      </c>
      <c r="I19" s="178">
        <f>'B21'!I19</f>
        <v>30.32</v>
      </c>
      <c r="J19" s="72">
        <f t="shared" si="29"/>
        <v>2</v>
      </c>
      <c r="K19" s="178">
        <f>'B21'!K19</f>
        <v>31.3075</v>
      </c>
      <c r="L19" s="72">
        <f t="shared" si="29"/>
        <v>2</v>
      </c>
      <c r="M19" s="180">
        <f>'B21'!M19</f>
        <v>31.98875</v>
      </c>
      <c r="N19" s="72">
        <f t="shared" si="29"/>
        <v>2</v>
      </c>
      <c r="O19" s="180">
        <f>'B21'!O19</f>
        <v>28.91125</v>
      </c>
      <c r="P19" s="72">
        <f t="shared" si="29"/>
        <v>2</v>
      </c>
      <c r="Q19" s="181">
        <f>'B21'!Q19</f>
        <v>28.22</v>
      </c>
      <c r="S19" s="48" t="s">
        <v>23</v>
      </c>
      <c r="T19" s="72">
        <f t="shared" si="30"/>
        <v>2</v>
      </c>
      <c r="U19" s="79">
        <f t="shared" si="2"/>
        <v>35.1325</v>
      </c>
      <c r="V19" s="72">
        <f t="shared" si="30"/>
        <v>2</v>
      </c>
      <c r="W19" s="79">
        <f t="shared" si="3"/>
        <v>29.9725</v>
      </c>
      <c r="X19" s="72">
        <f t="shared" si="30"/>
        <v>2</v>
      </c>
      <c r="Y19" s="79">
        <f t="shared" si="4"/>
        <v>30.32</v>
      </c>
      <c r="Z19" s="72">
        <f t="shared" si="30"/>
        <v>2</v>
      </c>
      <c r="AA19" s="79">
        <f t="shared" si="5"/>
        <v>31.3075</v>
      </c>
      <c r="AB19" s="72">
        <f t="shared" si="30"/>
        <v>2</v>
      </c>
      <c r="AC19" s="43">
        <f t="shared" si="6"/>
        <v>31.98875</v>
      </c>
      <c r="AD19" s="72">
        <f t="shared" si="30"/>
        <v>2</v>
      </c>
      <c r="AE19" s="43">
        <f t="shared" si="7"/>
        <v>28.91125</v>
      </c>
      <c r="AF19" s="72">
        <f t="shared" si="30"/>
        <v>2</v>
      </c>
      <c r="AG19" s="65">
        <f t="shared" si="8"/>
        <v>28.22</v>
      </c>
      <c r="AI19" s="48" t="s">
        <v>23</v>
      </c>
      <c r="AJ19" s="72">
        <f t="shared" si="31"/>
        <v>2</v>
      </c>
      <c r="AK19" s="79">
        <f t="shared" si="10"/>
        <v>35.1325</v>
      </c>
      <c r="AL19" s="72">
        <f t="shared" si="31"/>
        <v>2</v>
      </c>
      <c r="AM19" s="79">
        <f t="shared" si="11"/>
        <v>29.9725</v>
      </c>
      <c r="AN19" s="72">
        <f t="shared" si="31"/>
        <v>2</v>
      </c>
      <c r="AO19" s="79">
        <f t="shared" si="12"/>
        <v>30.32</v>
      </c>
      <c r="AP19" s="72">
        <f t="shared" si="31"/>
        <v>2</v>
      </c>
      <c r="AQ19" s="79">
        <f t="shared" si="13"/>
        <v>31.3075</v>
      </c>
      <c r="AR19" s="72">
        <f t="shared" si="31"/>
        <v>2</v>
      </c>
      <c r="AS19" s="43">
        <f t="shared" si="14"/>
        <v>31.98875</v>
      </c>
      <c r="AT19" s="72">
        <f t="shared" si="31"/>
        <v>2</v>
      </c>
      <c r="AU19" s="43">
        <f t="shared" si="15"/>
        <v>28.91125</v>
      </c>
      <c r="AV19" s="72">
        <f t="shared" si="31"/>
        <v>2</v>
      </c>
      <c r="AW19" s="65">
        <f t="shared" si="16"/>
        <v>28.22</v>
      </c>
      <c r="AY19" s="48" t="s">
        <v>23</v>
      </c>
      <c r="AZ19" s="72">
        <f t="shared" si="32"/>
        <v>2</v>
      </c>
      <c r="BA19" s="79">
        <f t="shared" si="18"/>
        <v>35.1325</v>
      </c>
      <c r="BB19" s="72">
        <f t="shared" si="32"/>
        <v>2</v>
      </c>
      <c r="BC19" s="79">
        <f t="shared" si="19"/>
        <v>29.9725</v>
      </c>
      <c r="BD19" s="72">
        <f t="shared" si="32"/>
        <v>2</v>
      </c>
      <c r="BE19" s="79">
        <f t="shared" si="20"/>
        <v>30.32</v>
      </c>
      <c r="BF19" s="72">
        <f t="shared" si="32"/>
        <v>2</v>
      </c>
      <c r="BG19" s="79">
        <f t="shared" si="21"/>
        <v>31.3075</v>
      </c>
      <c r="BH19" s="72">
        <f t="shared" si="32"/>
        <v>2</v>
      </c>
      <c r="BI19" s="43">
        <f t="shared" si="22"/>
        <v>31.98875</v>
      </c>
      <c r="BJ19" s="72">
        <f t="shared" si="32"/>
        <v>2</v>
      </c>
      <c r="BK19" s="43">
        <f t="shared" si="23"/>
        <v>28.91125</v>
      </c>
      <c r="BL19" s="72">
        <f t="shared" si="32"/>
        <v>2</v>
      </c>
      <c r="BM19" s="65">
        <f t="shared" si="24"/>
        <v>28.22</v>
      </c>
    </row>
    <row r="20" spans="3:65" ht="15">
      <c r="C20" s="48" t="s">
        <v>24</v>
      </c>
      <c r="D20" s="74">
        <f>$E$30</f>
        <v>1</v>
      </c>
      <c r="E20" s="178">
        <f>'B21'!E20</f>
        <v>34.755</v>
      </c>
      <c r="F20" s="74">
        <f>$E$30</f>
        <v>1</v>
      </c>
      <c r="G20" s="178">
        <f>'B21'!G20</f>
        <v>29.295</v>
      </c>
      <c r="H20" s="74">
        <f>$E$30</f>
        <v>1</v>
      </c>
      <c r="I20" s="178">
        <f>'B21'!I20</f>
        <v>29.55625</v>
      </c>
      <c r="J20" s="74">
        <f>$E$30</f>
        <v>1</v>
      </c>
      <c r="K20" s="178">
        <f>'B21'!K20</f>
        <v>32.0425</v>
      </c>
      <c r="L20" s="74">
        <f>$E$30</f>
        <v>1</v>
      </c>
      <c r="M20" s="180">
        <f>'B21'!M20</f>
        <v>29.79375</v>
      </c>
      <c r="N20" s="74">
        <f>$E$30</f>
        <v>1</v>
      </c>
      <c r="O20" s="180">
        <f>'B21'!O20</f>
        <v>27.6675</v>
      </c>
      <c r="P20" s="74">
        <f>$E$30</f>
        <v>1</v>
      </c>
      <c r="Q20" s="181">
        <f>'B21'!Q20</f>
        <v>27.785</v>
      </c>
      <c r="S20" s="48" t="s">
        <v>24</v>
      </c>
      <c r="T20" s="72">
        <f t="shared" si="30"/>
        <v>2</v>
      </c>
      <c r="U20" s="79">
        <f t="shared" si="2"/>
        <v>34.755</v>
      </c>
      <c r="V20" s="72">
        <f t="shared" si="30"/>
        <v>2</v>
      </c>
      <c r="W20" s="79">
        <f t="shared" si="3"/>
        <v>29.295</v>
      </c>
      <c r="X20" s="72">
        <f t="shared" si="30"/>
        <v>2</v>
      </c>
      <c r="Y20" s="79">
        <f t="shared" si="4"/>
        <v>29.55625</v>
      </c>
      <c r="Z20" s="72">
        <f t="shared" si="30"/>
        <v>2</v>
      </c>
      <c r="AA20" s="79">
        <f t="shared" si="5"/>
        <v>32.0425</v>
      </c>
      <c r="AB20" s="72">
        <f t="shared" si="30"/>
        <v>2</v>
      </c>
      <c r="AC20" s="43">
        <f t="shared" si="6"/>
        <v>29.79375</v>
      </c>
      <c r="AD20" s="72">
        <f t="shared" si="30"/>
        <v>2</v>
      </c>
      <c r="AE20" s="43">
        <f t="shared" si="7"/>
        <v>27.6675</v>
      </c>
      <c r="AF20" s="72">
        <f t="shared" si="30"/>
        <v>2</v>
      </c>
      <c r="AG20" s="65">
        <f t="shared" si="8"/>
        <v>27.785</v>
      </c>
      <c r="AI20" s="48" t="s">
        <v>24</v>
      </c>
      <c r="AJ20" s="72">
        <f t="shared" si="31"/>
        <v>2</v>
      </c>
      <c r="AK20" s="79">
        <f t="shared" si="10"/>
        <v>34.755</v>
      </c>
      <c r="AL20" s="72">
        <f t="shared" si="31"/>
        <v>2</v>
      </c>
      <c r="AM20" s="79">
        <f t="shared" si="11"/>
        <v>29.295</v>
      </c>
      <c r="AN20" s="72">
        <f t="shared" si="31"/>
        <v>2</v>
      </c>
      <c r="AO20" s="79">
        <f t="shared" si="12"/>
        <v>29.55625</v>
      </c>
      <c r="AP20" s="72">
        <f t="shared" si="31"/>
        <v>2</v>
      </c>
      <c r="AQ20" s="79">
        <f t="shared" si="13"/>
        <v>32.0425</v>
      </c>
      <c r="AR20" s="72">
        <f t="shared" si="31"/>
        <v>2</v>
      </c>
      <c r="AS20" s="43">
        <f t="shared" si="14"/>
        <v>29.79375</v>
      </c>
      <c r="AT20" s="72">
        <f t="shared" si="31"/>
        <v>2</v>
      </c>
      <c r="AU20" s="43">
        <f t="shared" si="15"/>
        <v>27.6675</v>
      </c>
      <c r="AV20" s="72">
        <f t="shared" si="31"/>
        <v>2</v>
      </c>
      <c r="AW20" s="65">
        <f t="shared" si="16"/>
        <v>27.785</v>
      </c>
      <c r="AY20" s="48" t="s">
        <v>24</v>
      </c>
      <c r="AZ20" s="72">
        <f t="shared" si="32"/>
        <v>2</v>
      </c>
      <c r="BA20" s="79">
        <f t="shared" si="18"/>
        <v>34.755</v>
      </c>
      <c r="BB20" s="72">
        <f t="shared" si="32"/>
        <v>2</v>
      </c>
      <c r="BC20" s="79">
        <f t="shared" si="19"/>
        <v>29.295</v>
      </c>
      <c r="BD20" s="72">
        <f t="shared" si="32"/>
        <v>2</v>
      </c>
      <c r="BE20" s="79">
        <f t="shared" si="20"/>
        <v>29.55625</v>
      </c>
      <c r="BF20" s="72">
        <f t="shared" si="32"/>
        <v>2</v>
      </c>
      <c r="BG20" s="79">
        <f t="shared" si="21"/>
        <v>32.0425</v>
      </c>
      <c r="BH20" s="72">
        <f t="shared" si="32"/>
        <v>2</v>
      </c>
      <c r="BI20" s="43">
        <f t="shared" si="22"/>
        <v>29.79375</v>
      </c>
      <c r="BJ20" s="72">
        <f t="shared" si="32"/>
        <v>2</v>
      </c>
      <c r="BK20" s="43">
        <f t="shared" si="23"/>
        <v>27.6675</v>
      </c>
      <c r="BL20" s="72">
        <f t="shared" si="32"/>
        <v>2</v>
      </c>
      <c r="BM20" s="65">
        <f t="shared" si="24"/>
        <v>27.785</v>
      </c>
    </row>
    <row r="21" spans="3:65" ht="15">
      <c r="C21" s="48" t="s">
        <v>25</v>
      </c>
      <c r="D21" s="74">
        <f aca="true" t="shared" si="33" ref="D21:P24">$E$30</f>
        <v>1</v>
      </c>
      <c r="E21" s="178">
        <f>'B21'!E21</f>
        <v>35.18125</v>
      </c>
      <c r="F21" s="74">
        <f t="shared" si="33"/>
        <v>1</v>
      </c>
      <c r="G21" s="178">
        <f>'B21'!G21</f>
        <v>30.13125</v>
      </c>
      <c r="H21" s="74">
        <f t="shared" si="33"/>
        <v>1</v>
      </c>
      <c r="I21" s="178">
        <f>'B21'!I21</f>
        <v>30.1125</v>
      </c>
      <c r="J21" s="74">
        <f t="shared" si="33"/>
        <v>1</v>
      </c>
      <c r="K21" s="178">
        <f>'B21'!K21</f>
        <v>30.48875</v>
      </c>
      <c r="L21" s="74">
        <f t="shared" si="33"/>
        <v>1</v>
      </c>
      <c r="M21" s="180">
        <f>'B21'!M21</f>
        <v>28.7675</v>
      </c>
      <c r="N21" s="74">
        <f t="shared" si="33"/>
        <v>1</v>
      </c>
      <c r="O21" s="180">
        <f>'B21'!O21</f>
        <v>28.61</v>
      </c>
      <c r="P21" s="74">
        <f t="shared" si="33"/>
        <v>1</v>
      </c>
      <c r="Q21" s="181">
        <f>'B21'!Q21</f>
        <v>28.06</v>
      </c>
      <c r="S21" s="48" t="s">
        <v>25</v>
      </c>
      <c r="T21" s="72">
        <f t="shared" si="30"/>
        <v>2</v>
      </c>
      <c r="U21" s="79">
        <f t="shared" si="2"/>
        <v>35.18125</v>
      </c>
      <c r="V21" s="72">
        <f t="shared" si="30"/>
        <v>2</v>
      </c>
      <c r="W21" s="79">
        <f t="shared" si="3"/>
        <v>30.13125</v>
      </c>
      <c r="X21" s="72">
        <f t="shared" si="30"/>
        <v>2</v>
      </c>
      <c r="Y21" s="79">
        <f t="shared" si="4"/>
        <v>30.1125</v>
      </c>
      <c r="Z21" s="72">
        <f t="shared" si="30"/>
        <v>2</v>
      </c>
      <c r="AA21" s="79">
        <f t="shared" si="5"/>
        <v>30.48875</v>
      </c>
      <c r="AB21" s="72">
        <f t="shared" si="30"/>
        <v>2</v>
      </c>
      <c r="AC21" s="43">
        <f t="shared" si="6"/>
        <v>28.7675</v>
      </c>
      <c r="AD21" s="72">
        <f t="shared" si="30"/>
        <v>2</v>
      </c>
      <c r="AE21" s="43">
        <f t="shared" si="7"/>
        <v>28.61</v>
      </c>
      <c r="AF21" s="72">
        <f t="shared" si="30"/>
        <v>2</v>
      </c>
      <c r="AG21" s="65">
        <f t="shared" si="8"/>
        <v>28.06</v>
      </c>
      <c r="AI21" s="48" t="s">
        <v>25</v>
      </c>
      <c r="AJ21" s="72">
        <f t="shared" si="31"/>
        <v>2</v>
      </c>
      <c r="AK21" s="79">
        <f t="shared" si="10"/>
        <v>35.18125</v>
      </c>
      <c r="AL21" s="72">
        <f t="shared" si="31"/>
        <v>2</v>
      </c>
      <c r="AM21" s="79">
        <f t="shared" si="11"/>
        <v>30.13125</v>
      </c>
      <c r="AN21" s="72">
        <f t="shared" si="31"/>
        <v>2</v>
      </c>
      <c r="AO21" s="79">
        <f t="shared" si="12"/>
        <v>30.1125</v>
      </c>
      <c r="AP21" s="72">
        <f t="shared" si="31"/>
        <v>2</v>
      </c>
      <c r="AQ21" s="79">
        <f t="shared" si="13"/>
        <v>30.48875</v>
      </c>
      <c r="AR21" s="72">
        <f t="shared" si="31"/>
        <v>2</v>
      </c>
      <c r="AS21" s="43">
        <f t="shared" si="14"/>
        <v>28.7675</v>
      </c>
      <c r="AT21" s="72">
        <f t="shared" si="31"/>
        <v>2</v>
      </c>
      <c r="AU21" s="43">
        <f t="shared" si="15"/>
        <v>28.61</v>
      </c>
      <c r="AV21" s="72">
        <f t="shared" si="31"/>
        <v>2</v>
      </c>
      <c r="AW21" s="65">
        <f t="shared" si="16"/>
        <v>28.06</v>
      </c>
      <c r="AY21" s="48" t="s">
        <v>25</v>
      </c>
      <c r="AZ21" s="72">
        <f t="shared" si="32"/>
        <v>2</v>
      </c>
      <c r="BA21" s="79">
        <f t="shared" si="18"/>
        <v>35.18125</v>
      </c>
      <c r="BB21" s="72">
        <f t="shared" si="32"/>
        <v>2</v>
      </c>
      <c r="BC21" s="79">
        <f t="shared" si="19"/>
        <v>30.13125</v>
      </c>
      <c r="BD21" s="72">
        <f t="shared" si="32"/>
        <v>2</v>
      </c>
      <c r="BE21" s="79">
        <f t="shared" si="20"/>
        <v>30.1125</v>
      </c>
      <c r="BF21" s="72">
        <f t="shared" si="32"/>
        <v>2</v>
      </c>
      <c r="BG21" s="79">
        <f t="shared" si="21"/>
        <v>30.48875</v>
      </c>
      <c r="BH21" s="72">
        <f t="shared" si="32"/>
        <v>2</v>
      </c>
      <c r="BI21" s="43">
        <f t="shared" si="22"/>
        <v>28.7675</v>
      </c>
      <c r="BJ21" s="72">
        <f t="shared" si="32"/>
        <v>2</v>
      </c>
      <c r="BK21" s="43">
        <f t="shared" si="23"/>
        <v>28.61</v>
      </c>
      <c r="BL21" s="72">
        <f t="shared" si="32"/>
        <v>2</v>
      </c>
      <c r="BM21" s="65">
        <f t="shared" si="24"/>
        <v>28.06</v>
      </c>
    </row>
    <row r="22" spans="3:65" ht="15">
      <c r="C22" s="48" t="s">
        <v>26</v>
      </c>
      <c r="D22" s="74">
        <f t="shared" si="33"/>
        <v>1</v>
      </c>
      <c r="E22" s="178">
        <f>'B21'!E22</f>
        <v>34.5025</v>
      </c>
      <c r="F22" s="74">
        <f t="shared" si="33"/>
        <v>1</v>
      </c>
      <c r="G22" s="178">
        <f>'B21'!G22</f>
        <v>31.4325</v>
      </c>
      <c r="H22" s="74">
        <f t="shared" si="33"/>
        <v>1</v>
      </c>
      <c r="I22" s="178">
        <f>'B21'!I22</f>
        <v>31.1475</v>
      </c>
      <c r="J22" s="74">
        <f t="shared" si="33"/>
        <v>1</v>
      </c>
      <c r="K22" s="178">
        <f>'B21'!K22</f>
        <v>32.62</v>
      </c>
      <c r="L22" s="74">
        <f t="shared" si="33"/>
        <v>1</v>
      </c>
      <c r="M22" s="180">
        <f>'B21'!M22</f>
        <v>29.69375</v>
      </c>
      <c r="N22" s="74">
        <f t="shared" si="33"/>
        <v>1</v>
      </c>
      <c r="O22" s="180">
        <f>'B21'!O22</f>
        <v>29.32625</v>
      </c>
      <c r="P22" s="74">
        <f t="shared" si="33"/>
        <v>1</v>
      </c>
      <c r="Q22" s="181">
        <f>'B21'!Q22</f>
        <v>29.32</v>
      </c>
      <c r="S22" s="48" t="s">
        <v>26</v>
      </c>
      <c r="T22" s="74">
        <f aca="true" t="shared" si="34" ref="T22:AF24">$E$30</f>
        <v>1</v>
      </c>
      <c r="U22" s="79">
        <f t="shared" si="2"/>
        <v>34.5025</v>
      </c>
      <c r="V22" s="74">
        <f t="shared" si="34"/>
        <v>1</v>
      </c>
      <c r="W22" s="79">
        <f t="shared" si="3"/>
        <v>31.4325</v>
      </c>
      <c r="X22" s="74">
        <f t="shared" si="34"/>
        <v>1</v>
      </c>
      <c r="Y22" s="79">
        <f t="shared" si="4"/>
        <v>31.1475</v>
      </c>
      <c r="Z22" s="74">
        <f t="shared" si="34"/>
        <v>1</v>
      </c>
      <c r="AA22" s="79">
        <f t="shared" si="5"/>
        <v>32.62</v>
      </c>
      <c r="AB22" s="74">
        <f t="shared" si="34"/>
        <v>1</v>
      </c>
      <c r="AC22" s="43">
        <f t="shared" si="6"/>
        <v>29.69375</v>
      </c>
      <c r="AD22" s="74">
        <f t="shared" si="34"/>
        <v>1</v>
      </c>
      <c r="AE22" s="43">
        <f t="shared" si="7"/>
        <v>29.32625</v>
      </c>
      <c r="AF22" s="74">
        <f t="shared" si="34"/>
        <v>1</v>
      </c>
      <c r="AG22" s="65">
        <f t="shared" si="8"/>
        <v>29.32</v>
      </c>
      <c r="AI22" s="48" t="s">
        <v>26</v>
      </c>
      <c r="AJ22" s="72">
        <f t="shared" si="31"/>
        <v>2</v>
      </c>
      <c r="AK22" s="79">
        <f t="shared" si="10"/>
        <v>34.5025</v>
      </c>
      <c r="AL22" s="72">
        <f t="shared" si="31"/>
        <v>2</v>
      </c>
      <c r="AM22" s="79">
        <f t="shared" si="11"/>
        <v>31.4325</v>
      </c>
      <c r="AN22" s="72">
        <f t="shared" si="31"/>
        <v>2</v>
      </c>
      <c r="AO22" s="79">
        <f t="shared" si="12"/>
        <v>31.1475</v>
      </c>
      <c r="AP22" s="72">
        <f t="shared" si="31"/>
        <v>2</v>
      </c>
      <c r="AQ22" s="79">
        <f t="shared" si="13"/>
        <v>32.62</v>
      </c>
      <c r="AR22" s="72">
        <f t="shared" si="31"/>
        <v>2</v>
      </c>
      <c r="AS22" s="43">
        <f t="shared" si="14"/>
        <v>29.69375</v>
      </c>
      <c r="AT22" s="72">
        <f t="shared" si="31"/>
        <v>2</v>
      </c>
      <c r="AU22" s="43">
        <f t="shared" si="15"/>
        <v>29.32625</v>
      </c>
      <c r="AV22" s="72">
        <f t="shared" si="31"/>
        <v>2</v>
      </c>
      <c r="AW22" s="65">
        <f t="shared" si="16"/>
        <v>29.32</v>
      </c>
      <c r="AY22" s="48" t="s">
        <v>26</v>
      </c>
      <c r="AZ22" s="72">
        <f t="shared" si="32"/>
        <v>2</v>
      </c>
      <c r="BA22" s="79">
        <f t="shared" si="18"/>
        <v>34.5025</v>
      </c>
      <c r="BB22" s="72">
        <f t="shared" si="32"/>
        <v>2</v>
      </c>
      <c r="BC22" s="79">
        <f t="shared" si="19"/>
        <v>31.4325</v>
      </c>
      <c r="BD22" s="72">
        <f t="shared" si="32"/>
        <v>2</v>
      </c>
      <c r="BE22" s="79">
        <f t="shared" si="20"/>
        <v>31.1475</v>
      </c>
      <c r="BF22" s="72">
        <f t="shared" si="32"/>
        <v>2</v>
      </c>
      <c r="BG22" s="79">
        <f t="shared" si="21"/>
        <v>32.62</v>
      </c>
      <c r="BH22" s="72">
        <f t="shared" si="32"/>
        <v>2</v>
      </c>
      <c r="BI22" s="43">
        <f t="shared" si="22"/>
        <v>29.69375</v>
      </c>
      <c r="BJ22" s="72">
        <f t="shared" si="32"/>
        <v>2</v>
      </c>
      <c r="BK22" s="43">
        <f t="shared" si="23"/>
        <v>29.32625</v>
      </c>
      <c r="BL22" s="72">
        <f t="shared" si="32"/>
        <v>2</v>
      </c>
      <c r="BM22" s="65">
        <f t="shared" si="24"/>
        <v>29.32</v>
      </c>
    </row>
    <row r="23" spans="3:65" ht="15">
      <c r="C23" s="48" t="s">
        <v>27</v>
      </c>
      <c r="D23" s="74">
        <f t="shared" si="33"/>
        <v>1</v>
      </c>
      <c r="E23" s="178">
        <f>'B21'!E23</f>
        <v>34.82625</v>
      </c>
      <c r="F23" s="74">
        <f t="shared" si="33"/>
        <v>1</v>
      </c>
      <c r="G23" s="178">
        <f>'B21'!G23</f>
        <v>32.22625</v>
      </c>
      <c r="H23" s="74">
        <f t="shared" si="33"/>
        <v>1</v>
      </c>
      <c r="I23" s="178">
        <f>'B21'!I23</f>
        <v>34.1475</v>
      </c>
      <c r="J23" s="74">
        <f t="shared" si="33"/>
        <v>1</v>
      </c>
      <c r="K23" s="178">
        <f>'B21'!K23</f>
        <v>32.45375</v>
      </c>
      <c r="L23" s="74">
        <f t="shared" si="33"/>
        <v>1</v>
      </c>
      <c r="M23" s="180">
        <f>'B21'!M23</f>
        <v>31.2375</v>
      </c>
      <c r="N23" s="74">
        <f t="shared" si="33"/>
        <v>1</v>
      </c>
      <c r="O23" s="180">
        <f>'B21'!O23</f>
        <v>31.04375</v>
      </c>
      <c r="P23" s="74">
        <f t="shared" si="33"/>
        <v>1</v>
      </c>
      <c r="Q23" s="181">
        <f>'B21'!Q23</f>
        <v>32.56125</v>
      </c>
      <c r="S23" s="48" t="s">
        <v>27</v>
      </c>
      <c r="T23" s="74">
        <f t="shared" si="34"/>
        <v>1</v>
      </c>
      <c r="U23" s="79">
        <f t="shared" si="2"/>
        <v>34.82625</v>
      </c>
      <c r="V23" s="74">
        <f t="shared" si="34"/>
        <v>1</v>
      </c>
      <c r="W23" s="79">
        <f t="shared" si="3"/>
        <v>32.22625</v>
      </c>
      <c r="X23" s="74">
        <f t="shared" si="34"/>
        <v>1</v>
      </c>
      <c r="Y23" s="79">
        <f t="shared" si="4"/>
        <v>34.1475</v>
      </c>
      <c r="Z23" s="74">
        <f t="shared" si="34"/>
        <v>1</v>
      </c>
      <c r="AA23" s="79">
        <f t="shared" si="5"/>
        <v>32.45375</v>
      </c>
      <c r="AB23" s="74">
        <f t="shared" si="34"/>
        <v>1</v>
      </c>
      <c r="AC23" s="43">
        <f t="shared" si="6"/>
        <v>31.2375</v>
      </c>
      <c r="AD23" s="74">
        <f t="shared" si="34"/>
        <v>1</v>
      </c>
      <c r="AE23" s="43">
        <f t="shared" si="7"/>
        <v>31.04375</v>
      </c>
      <c r="AF23" s="74">
        <f t="shared" si="34"/>
        <v>1</v>
      </c>
      <c r="AG23" s="65">
        <f t="shared" si="8"/>
        <v>32.56125</v>
      </c>
      <c r="AI23" s="48" t="s">
        <v>27</v>
      </c>
      <c r="AJ23" s="74">
        <f aca="true" t="shared" si="35" ref="AJ23:AV24">$E$30</f>
        <v>1</v>
      </c>
      <c r="AK23" s="79">
        <f t="shared" si="10"/>
        <v>34.82625</v>
      </c>
      <c r="AL23" s="74">
        <f t="shared" si="35"/>
        <v>1</v>
      </c>
      <c r="AM23" s="79">
        <f t="shared" si="11"/>
        <v>32.22625</v>
      </c>
      <c r="AN23" s="74">
        <f t="shared" si="35"/>
        <v>1</v>
      </c>
      <c r="AO23" s="79">
        <f t="shared" si="12"/>
        <v>34.1475</v>
      </c>
      <c r="AP23" s="74">
        <f t="shared" si="35"/>
        <v>1</v>
      </c>
      <c r="AQ23" s="79">
        <f t="shared" si="13"/>
        <v>32.45375</v>
      </c>
      <c r="AR23" s="74">
        <f t="shared" si="35"/>
        <v>1</v>
      </c>
      <c r="AS23" s="43">
        <f t="shared" si="14"/>
        <v>31.2375</v>
      </c>
      <c r="AT23" s="74">
        <f t="shared" si="35"/>
        <v>1</v>
      </c>
      <c r="AU23" s="43">
        <f t="shared" si="15"/>
        <v>31.04375</v>
      </c>
      <c r="AV23" s="74">
        <f t="shared" si="35"/>
        <v>1</v>
      </c>
      <c r="AW23" s="65">
        <f t="shared" si="16"/>
        <v>32.56125</v>
      </c>
      <c r="AY23" s="48" t="s">
        <v>27</v>
      </c>
      <c r="AZ23" s="72">
        <f t="shared" si="32"/>
        <v>2</v>
      </c>
      <c r="BA23" s="79">
        <f t="shared" si="18"/>
        <v>34.82625</v>
      </c>
      <c r="BB23" s="72">
        <f t="shared" si="32"/>
        <v>2</v>
      </c>
      <c r="BC23" s="79">
        <f t="shared" si="19"/>
        <v>32.22625</v>
      </c>
      <c r="BD23" s="72">
        <f t="shared" si="32"/>
        <v>2</v>
      </c>
      <c r="BE23" s="79">
        <f t="shared" si="20"/>
        <v>34.1475</v>
      </c>
      <c r="BF23" s="72">
        <f t="shared" si="32"/>
        <v>2</v>
      </c>
      <c r="BG23" s="79">
        <f t="shared" si="21"/>
        <v>32.45375</v>
      </c>
      <c r="BH23" s="72">
        <f t="shared" si="32"/>
        <v>2</v>
      </c>
      <c r="BI23" s="43">
        <f t="shared" si="22"/>
        <v>31.2375</v>
      </c>
      <c r="BJ23" s="72">
        <f t="shared" si="32"/>
        <v>2</v>
      </c>
      <c r="BK23" s="43">
        <f t="shared" si="23"/>
        <v>31.04375</v>
      </c>
      <c r="BL23" s="72">
        <f t="shared" si="32"/>
        <v>2</v>
      </c>
      <c r="BM23" s="65">
        <f t="shared" si="24"/>
        <v>32.56125</v>
      </c>
    </row>
    <row r="24" spans="3:65" ht="15">
      <c r="C24" s="48" t="s">
        <v>28</v>
      </c>
      <c r="D24" s="74">
        <f t="shared" si="33"/>
        <v>1</v>
      </c>
      <c r="E24" s="178">
        <f>'B21'!E24</f>
        <v>33.35875</v>
      </c>
      <c r="F24" s="74">
        <f t="shared" si="33"/>
        <v>1</v>
      </c>
      <c r="G24" s="178">
        <f>'B21'!G24</f>
        <v>31.3225</v>
      </c>
      <c r="H24" s="74">
        <f t="shared" si="33"/>
        <v>1</v>
      </c>
      <c r="I24" s="178">
        <f>'B21'!I24</f>
        <v>34.85125</v>
      </c>
      <c r="J24" s="74">
        <f t="shared" si="33"/>
        <v>1</v>
      </c>
      <c r="K24" s="178">
        <f>'B21'!K24</f>
        <v>32.79375</v>
      </c>
      <c r="L24" s="74">
        <f t="shared" si="33"/>
        <v>1</v>
      </c>
      <c r="M24" s="180">
        <f>'B21'!M24</f>
        <v>29.925</v>
      </c>
      <c r="N24" s="74">
        <f t="shared" si="33"/>
        <v>1</v>
      </c>
      <c r="O24" s="180">
        <f>'B21'!O24</f>
        <v>32.84875</v>
      </c>
      <c r="P24" s="74">
        <f t="shared" si="33"/>
        <v>1</v>
      </c>
      <c r="Q24" s="181">
        <f>'B21'!Q24</f>
        <v>31.79125</v>
      </c>
      <c r="S24" s="48" t="s">
        <v>28</v>
      </c>
      <c r="T24" s="74">
        <f t="shared" si="34"/>
        <v>1</v>
      </c>
      <c r="U24" s="79">
        <f t="shared" si="2"/>
        <v>33.35875</v>
      </c>
      <c r="V24" s="74">
        <f t="shared" si="34"/>
        <v>1</v>
      </c>
      <c r="W24" s="79">
        <f t="shared" si="3"/>
        <v>31.3225</v>
      </c>
      <c r="X24" s="74">
        <f t="shared" si="34"/>
        <v>1</v>
      </c>
      <c r="Y24" s="79">
        <f t="shared" si="4"/>
        <v>34.85125</v>
      </c>
      <c r="Z24" s="74">
        <f t="shared" si="34"/>
        <v>1</v>
      </c>
      <c r="AA24" s="79">
        <f t="shared" si="5"/>
        <v>32.79375</v>
      </c>
      <c r="AB24" s="74">
        <f t="shared" si="34"/>
        <v>1</v>
      </c>
      <c r="AC24" s="43">
        <f t="shared" si="6"/>
        <v>29.925</v>
      </c>
      <c r="AD24" s="74">
        <f t="shared" si="34"/>
        <v>1</v>
      </c>
      <c r="AE24" s="43">
        <f t="shared" si="7"/>
        <v>32.84875</v>
      </c>
      <c r="AF24" s="74">
        <f t="shared" si="34"/>
        <v>1</v>
      </c>
      <c r="AG24" s="65">
        <f t="shared" si="8"/>
        <v>31.79125</v>
      </c>
      <c r="AI24" s="48" t="s">
        <v>28</v>
      </c>
      <c r="AJ24" s="74">
        <f t="shared" si="35"/>
        <v>1</v>
      </c>
      <c r="AK24" s="79">
        <f t="shared" si="10"/>
        <v>33.35875</v>
      </c>
      <c r="AL24" s="74">
        <f t="shared" si="35"/>
        <v>1</v>
      </c>
      <c r="AM24" s="79">
        <f t="shared" si="11"/>
        <v>31.3225</v>
      </c>
      <c r="AN24" s="74">
        <f t="shared" si="35"/>
        <v>1</v>
      </c>
      <c r="AO24" s="79">
        <f t="shared" si="12"/>
        <v>34.85125</v>
      </c>
      <c r="AP24" s="74">
        <f t="shared" si="35"/>
        <v>1</v>
      </c>
      <c r="AQ24" s="79">
        <f t="shared" si="13"/>
        <v>32.79375</v>
      </c>
      <c r="AR24" s="74">
        <f t="shared" si="35"/>
        <v>1</v>
      </c>
      <c r="AS24" s="43">
        <f t="shared" si="14"/>
        <v>29.925</v>
      </c>
      <c r="AT24" s="74">
        <f t="shared" si="35"/>
        <v>1</v>
      </c>
      <c r="AU24" s="43">
        <f t="shared" si="15"/>
        <v>32.84875</v>
      </c>
      <c r="AV24" s="74">
        <f t="shared" si="35"/>
        <v>1</v>
      </c>
      <c r="AW24" s="65">
        <f t="shared" si="16"/>
        <v>31.79125</v>
      </c>
      <c r="AY24" s="48" t="s">
        <v>28</v>
      </c>
      <c r="AZ24" s="74">
        <f aca="true" t="shared" si="36" ref="AZ24:BL24">$E$30</f>
        <v>1</v>
      </c>
      <c r="BA24" s="79">
        <f t="shared" si="18"/>
        <v>33.35875</v>
      </c>
      <c r="BB24" s="74">
        <f t="shared" si="36"/>
        <v>1</v>
      </c>
      <c r="BC24" s="79">
        <f t="shared" si="19"/>
        <v>31.3225</v>
      </c>
      <c r="BD24" s="74">
        <f t="shared" si="36"/>
        <v>1</v>
      </c>
      <c r="BE24" s="79">
        <f t="shared" si="20"/>
        <v>34.85125</v>
      </c>
      <c r="BF24" s="74">
        <f t="shared" si="36"/>
        <v>1</v>
      </c>
      <c r="BG24" s="79">
        <f t="shared" si="21"/>
        <v>32.79375</v>
      </c>
      <c r="BH24" s="74">
        <f t="shared" si="36"/>
        <v>1</v>
      </c>
      <c r="BI24" s="43">
        <f t="shared" si="22"/>
        <v>29.925</v>
      </c>
      <c r="BJ24" s="74">
        <f t="shared" si="36"/>
        <v>1</v>
      </c>
      <c r="BK24" s="43">
        <f t="shared" si="23"/>
        <v>32.84875</v>
      </c>
      <c r="BL24" s="74">
        <f t="shared" si="36"/>
        <v>1</v>
      </c>
      <c r="BM24" s="65">
        <f t="shared" si="24"/>
        <v>31.79125</v>
      </c>
    </row>
    <row r="25" spans="3:65" ht="15">
      <c r="C25" s="48" t="s">
        <v>29</v>
      </c>
      <c r="D25" s="72">
        <f>$J$30</f>
        <v>2</v>
      </c>
      <c r="E25" s="178">
        <f>'B21'!E25</f>
        <v>33.18375</v>
      </c>
      <c r="F25" s="72">
        <f>$J$30</f>
        <v>2</v>
      </c>
      <c r="G25" s="178">
        <f>'B21'!G25</f>
        <v>31.525</v>
      </c>
      <c r="H25" s="72">
        <f>$J$30</f>
        <v>2</v>
      </c>
      <c r="I25" s="178">
        <f>'B21'!I25</f>
        <v>34.67375</v>
      </c>
      <c r="J25" s="72">
        <f>$J$30</f>
        <v>2</v>
      </c>
      <c r="K25" s="178">
        <f>'B21'!K25</f>
        <v>32.36125</v>
      </c>
      <c r="L25" s="72">
        <f>$J$30</f>
        <v>2</v>
      </c>
      <c r="M25" s="180">
        <f>'B21'!M25</f>
        <v>28.9625</v>
      </c>
      <c r="N25" s="72">
        <f>$J$30</f>
        <v>2</v>
      </c>
      <c r="O25" s="180">
        <f>'B21'!O25</f>
        <v>33.0975</v>
      </c>
      <c r="P25" s="72">
        <f>$J$30</f>
        <v>2</v>
      </c>
      <c r="Q25" s="181">
        <f>'B21'!Q25</f>
        <v>30.78375</v>
      </c>
      <c r="S25" s="48" t="s">
        <v>29</v>
      </c>
      <c r="T25" s="72">
        <f>$J$30</f>
        <v>2</v>
      </c>
      <c r="U25" s="79">
        <f t="shared" si="2"/>
        <v>33.18375</v>
      </c>
      <c r="V25" s="72">
        <f>$J$30</f>
        <v>2</v>
      </c>
      <c r="W25" s="79">
        <f t="shared" si="3"/>
        <v>31.525</v>
      </c>
      <c r="X25" s="72">
        <f>$J$30</f>
        <v>2</v>
      </c>
      <c r="Y25" s="79">
        <f t="shared" si="4"/>
        <v>34.67375</v>
      </c>
      <c r="Z25" s="72">
        <f>$J$30</f>
        <v>2</v>
      </c>
      <c r="AA25" s="79">
        <f t="shared" si="5"/>
        <v>32.36125</v>
      </c>
      <c r="AB25" s="72">
        <f>$J$30</f>
        <v>2</v>
      </c>
      <c r="AC25" s="43">
        <f t="shared" si="6"/>
        <v>28.9625</v>
      </c>
      <c r="AD25" s="72">
        <f>$J$30</f>
        <v>2</v>
      </c>
      <c r="AE25" s="43">
        <f t="shared" si="7"/>
        <v>33.0975</v>
      </c>
      <c r="AF25" s="72">
        <f>$J$30</f>
        <v>2</v>
      </c>
      <c r="AG25" s="65">
        <f t="shared" si="8"/>
        <v>30.78375</v>
      </c>
      <c r="AI25" s="48" t="s">
        <v>29</v>
      </c>
      <c r="AJ25" s="72">
        <f>$J$30</f>
        <v>2</v>
      </c>
      <c r="AK25" s="79">
        <f t="shared" si="10"/>
        <v>33.18375</v>
      </c>
      <c r="AL25" s="72">
        <f>$J$30</f>
        <v>2</v>
      </c>
      <c r="AM25" s="79">
        <f t="shared" si="11"/>
        <v>31.525</v>
      </c>
      <c r="AN25" s="72">
        <f>$J$30</f>
        <v>2</v>
      </c>
      <c r="AO25" s="79">
        <f t="shared" si="12"/>
        <v>34.67375</v>
      </c>
      <c r="AP25" s="72">
        <f>$J$30</f>
        <v>2</v>
      </c>
      <c r="AQ25" s="79">
        <f t="shared" si="13"/>
        <v>32.36125</v>
      </c>
      <c r="AR25" s="72">
        <f>$J$30</f>
        <v>2</v>
      </c>
      <c r="AS25" s="43">
        <f t="shared" si="14"/>
        <v>28.9625</v>
      </c>
      <c r="AT25" s="72">
        <f>$J$30</f>
        <v>2</v>
      </c>
      <c r="AU25" s="43">
        <f t="shared" si="15"/>
        <v>33.0975</v>
      </c>
      <c r="AV25" s="72">
        <f>$J$30</f>
        <v>2</v>
      </c>
      <c r="AW25" s="65">
        <f t="shared" si="16"/>
        <v>30.78375</v>
      </c>
      <c r="AY25" s="48" t="s">
        <v>29</v>
      </c>
      <c r="AZ25" s="72">
        <f>$J$30</f>
        <v>2</v>
      </c>
      <c r="BA25" s="79">
        <f t="shared" si="18"/>
        <v>33.18375</v>
      </c>
      <c r="BB25" s="72">
        <f>$J$30</f>
        <v>2</v>
      </c>
      <c r="BC25" s="79">
        <f t="shared" si="19"/>
        <v>31.525</v>
      </c>
      <c r="BD25" s="72">
        <f>$J$30</f>
        <v>2</v>
      </c>
      <c r="BE25" s="79">
        <f t="shared" si="20"/>
        <v>34.67375</v>
      </c>
      <c r="BF25" s="72">
        <f>$J$30</f>
        <v>2</v>
      </c>
      <c r="BG25" s="79">
        <f t="shared" si="21"/>
        <v>32.36125</v>
      </c>
      <c r="BH25" s="72">
        <f>$J$30</f>
        <v>2</v>
      </c>
      <c r="BI25" s="43">
        <f t="shared" si="22"/>
        <v>28.9625</v>
      </c>
      <c r="BJ25" s="72">
        <f>$J$30</f>
        <v>2</v>
      </c>
      <c r="BK25" s="43">
        <f t="shared" si="23"/>
        <v>33.0975</v>
      </c>
      <c r="BL25" s="72">
        <f>$J$30</f>
        <v>2</v>
      </c>
      <c r="BM25" s="65">
        <f t="shared" si="24"/>
        <v>30.78375</v>
      </c>
    </row>
    <row r="26" spans="3:65" ht="15">
      <c r="C26" s="48" t="s">
        <v>30</v>
      </c>
      <c r="D26" s="72">
        <f>$J$30</f>
        <v>2</v>
      </c>
      <c r="E26" s="178">
        <f>'B21'!E26</f>
        <v>33.28875</v>
      </c>
      <c r="F26" s="72">
        <f>$J$30</f>
        <v>2</v>
      </c>
      <c r="G26" s="178">
        <f>'B21'!G26</f>
        <v>32.32</v>
      </c>
      <c r="H26" s="72">
        <f>$J$30</f>
        <v>2</v>
      </c>
      <c r="I26" s="178">
        <f>'B21'!I26</f>
        <v>32.435</v>
      </c>
      <c r="J26" s="72">
        <f>$J$30</f>
        <v>2</v>
      </c>
      <c r="K26" s="178">
        <f>'B21'!K26</f>
        <v>32.7425</v>
      </c>
      <c r="L26" s="72">
        <f>$J$30</f>
        <v>2</v>
      </c>
      <c r="M26" s="180">
        <f>'B21'!M26</f>
        <v>28.87125</v>
      </c>
      <c r="N26" s="72">
        <f>$J$30</f>
        <v>2</v>
      </c>
      <c r="O26" s="180">
        <f>'B21'!O26</f>
        <v>31.5675</v>
      </c>
      <c r="P26" s="72">
        <f>$J$30</f>
        <v>2</v>
      </c>
      <c r="Q26" s="181">
        <f>'B21'!Q26</f>
        <v>32.1975</v>
      </c>
      <c r="S26" s="48" t="s">
        <v>30</v>
      </c>
      <c r="T26" s="72">
        <f>$J$30</f>
        <v>2</v>
      </c>
      <c r="U26" s="79">
        <f t="shared" si="2"/>
        <v>33.28875</v>
      </c>
      <c r="V26" s="72">
        <f>$J$30</f>
        <v>2</v>
      </c>
      <c r="W26" s="79">
        <f t="shared" si="3"/>
        <v>32.32</v>
      </c>
      <c r="X26" s="72">
        <f>$J$30</f>
        <v>2</v>
      </c>
      <c r="Y26" s="79">
        <f t="shared" si="4"/>
        <v>32.435</v>
      </c>
      <c r="Z26" s="72">
        <f>$J$30</f>
        <v>2</v>
      </c>
      <c r="AA26" s="79">
        <f t="shared" si="5"/>
        <v>32.7425</v>
      </c>
      <c r="AB26" s="72">
        <f>$J$30</f>
        <v>2</v>
      </c>
      <c r="AC26" s="43">
        <f t="shared" si="6"/>
        <v>28.87125</v>
      </c>
      <c r="AD26" s="72">
        <f>$J$30</f>
        <v>2</v>
      </c>
      <c r="AE26" s="43">
        <f t="shared" si="7"/>
        <v>31.5675</v>
      </c>
      <c r="AF26" s="72">
        <f>$J$30</f>
        <v>2</v>
      </c>
      <c r="AG26" s="65">
        <f t="shared" si="8"/>
        <v>32.1975</v>
      </c>
      <c r="AI26" s="48" t="s">
        <v>30</v>
      </c>
      <c r="AJ26" s="72">
        <f>$J$30</f>
        <v>2</v>
      </c>
      <c r="AK26" s="79">
        <f t="shared" si="10"/>
        <v>33.28875</v>
      </c>
      <c r="AL26" s="72">
        <f>$J$30</f>
        <v>2</v>
      </c>
      <c r="AM26" s="79">
        <f t="shared" si="11"/>
        <v>32.32</v>
      </c>
      <c r="AN26" s="72">
        <f>$J$30</f>
        <v>2</v>
      </c>
      <c r="AO26" s="79">
        <f t="shared" si="12"/>
        <v>32.435</v>
      </c>
      <c r="AP26" s="72">
        <f>$J$30</f>
        <v>2</v>
      </c>
      <c r="AQ26" s="79">
        <f t="shared" si="13"/>
        <v>32.7425</v>
      </c>
      <c r="AR26" s="72">
        <f>$J$30</f>
        <v>2</v>
      </c>
      <c r="AS26" s="43">
        <f t="shared" si="14"/>
        <v>28.87125</v>
      </c>
      <c r="AT26" s="72">
        <f>$J$30</f>
        <v>2</v>
      </c>
      <c r="AU26" s="43">
        <f t="shared" si="15"/>
        <v>31.5675</v>
      </c>
      <c r="AV26" s="72">
        <f>$J$30</f>
        <v>2</v>
      </c>
      <c r="AW26" s="65">
        <f t="shared" si="16"/>
        <v>32.1975</v>
      </c>
      <c r="AY26" s="48" t="s">
        <v>30</v>
      </c>
      <c r="AZ26" s="72">
        <f>$J$30</f>
        <v>2</v>
      </c>
      <c r="BA26" s="79">
        <f t="shared" si="18"/>
        <v>33.28875</v>
      </c>
      <c r="BB26" s="72">
        <f>$J$30</f>
        <v>2</v>
      </c>
      <c r="BC26" s="79">
        <f t="shared" si="19"/>
        <v>32.32</v>
      </c>
      <c r="BD26" s="72">
        <f>$J$30</f>
        <v>2</v>
      </c>
      <c r="BE26" s="79">
        <f t="shared" si="20"/>
        <v>32.435</v>
      </c>
      <c r="BF26" s="72">
        <f>$J$30</f>
        <v>2</v>
      </c>
      <c r="BG26" s="79">
        <f t="shared" si="21"/>
        <v>32.7425</v>
      </c>
      <c r="BH26" s="72">
        <f>$J$30</f>
        <v>2</v>
      </c>
      <c r="BI26" s="43">
        <f t="shared" si="22"/>
        <v>28.87125</v>
      </c>
      <c r="BJ26" s="72">
        <f>$J$30</f>
        <v>2</v>
      </c>
      <c r="BK26" s="43">
        <f t="shared" si="23"/>
        <v>31.5675</v>
      </c>
      <c r="BL26" s="72">
        <f>$J$30</f>
        <v>2</v>
      </c>
      <c r="BM26" s="65">
        <f t="shared" si="24"/>
        <v>32.1975</v>
      </c>
    </row>
    <row r="27" spans="3:65" ht="15.75" thickBot="1">
      <c r="C27" s="49" t="s">
        <v>31</v>
      </c>
      <c r="D27" s="75">
        <f>$J$30</f>
        <v>2</v>
      </c>
      <c r="E27" s="179">
        <f>'B21'!E27</f>
        <v>32.735</v>
      </c>
      <c r="F27" s="75">
        <f>$J$30</f>
        <v>2</v>
      </c>
      <c r="G27" s="178">
        <f>'B21'!G27</f>
        <v>34.2075</v>
      </c>
      <c r="H27" s="75">
        <f>$J$30</f>
        <v>2</v>
      </c>
      <c r="I27" s="179">
        <f>'B21'!I27</f>
        <v>33.46875</v>
      </c>
      <c r="J27" s="75">
        <f>$J$30</f>
        <v>2</v>
      </c>
      <c r="K27" s="179">
        <f>'B21'!K27</f>
        <v>32.39875</v>
      </c>
      <c r="L27" s="75">
        <f>$J$30</f>
        <v>2</v>
      </c>
      <c r="M27" s="182">
        <f>'B21'!M27</f>
        <v>29.5325</v>
      </c>
      <c r="N27" s="75">
        <f>$J$30</f>
        <v>2</v>
      </c>
      <c r="O27" s="182">
        <f>'B21'!O27</f>
        <v>30.14125</v>
      </c>
      <c r="P27" s="75">
        <f>$J$30</f>
        <v>2</v>
      </c>
      <c r="Q27" s="181">
        <f>'B21'!Q27</f>
        <v>32.01875</v>
      </c>
      <c r="S27" s="49" t="s">
        <v>31</v>
      </c>
      <c r="T27" s="75">
        <f>$J$30</f>
        <v>2</v>
      </c>
      <c r="U27" s="80">
        <f t="shared" si="2"/>
        <v>32.735</v>
      </c>
      <c r="V27" s="75">
        <f>$J$30</f>
        <v>2</v>
      </c>
      <c r="W27" s="80">
        <f t="shared" si="3"/>
        <v>34.2075</v>
      </c>
      <c r="X27" s="75">
        <f>$J$30</f>
        <v>2</v>
      </c>
      <c r="Y27" s="80">
        <f t="shared" si="4"/>
        <v>33.46875</v>
      </c>
      <c r="Z27" s="75">
        <f>$J$30</f>
        <v>2</v>
      </c>
      <c r="AA27" s="80">
        <f t="shared" si="5"/>
        <v>32.39875</v>
      </c>
      <c r="AB27" s="75">
        <f>$J$30</f>
        <v>2</v>
      </c>
      <c r="AC27" s="60">
        <f t="shared" si="6"/>
        <v>29.5325</v>
      </c>
      <c r="AD27" s="75">
        <f>$J$30</f>
        <v>2</v>
      </c>
      <c r="AE27" s="60">
        <f t="shared" si="7"/>
        <v>30.14125</v>
      </c>
      <c r="AF27" s="75">
        <f>$J$30</f>
        <v>2</v>
      </c>
      <c r="AG27" s="66">
        <f t="shared" si="8"/>
        <v>32.01875</v>
      </c>
      <c r="AI27" s="49" t="s">
        <v>31</v>
      </c>
      <c r="AJ27" s="75">
        <f>$J$30</f>
        <v>2</v>
      </c>
      <c r="AK27" s="80">
        <f t="shared" si="10"/>
        <v>32.735</v>
      </c>
      <c r="AL27" s="75">
        <f>$J$30</f>
        <v>2</v>
      </c>
      <c r="AM27" s="80">
        <f t="shared" si="11"/>
        <v>34.2075</v>
      </c>
      <c r="AN27" s="75">
        <f>$J$30</f>
        <v>2</v>
      </c>
      <c r="AO27" s="80">
        <f t="shared" si="12"/>
        <v>33.46875</v>
      </c>
      <c r="AP27" s="75">
        <f>$J$30</f>
        <v>2</v>
      </c>
      <c r="AQ27" s="80">
        <f t="shared" si="13"/>
        <v>32.39875</v>
      </c>
      <c r="AR27" s="75">
        <f>$J$30</f>
        <v>2</v>
      </c>
      <c r="AS27" s="60">
        <f t="shared" si="14"/>
        <v>29.5325</v>
      </c>
      <c r="AT27" s="75">
        <f>$J$30</f>
        <v>2</v>
      </c>
      <c r="AU27" s="60">
        <f t="shared" si="15"/>
        <v>30.14125</v>
      </c>
      <c r="AV27" s="75">
        <f>$J$30</f>
        <v>2</v>
      </c>
      <c r="AW27" s="66">
        <f t="shared" si="16"/>
        <v>32.01875</v>
      </c>
      <c r="AY27" s="49" t="s">
        <v>31</v>
      </c>
      <c r="AZ27" s="75">
        <f>$J$30</f>
        <v>2</v>
      </c>
      <c r="BA27" s="80">
        <f t="shared" si="18"/>
        <v>32.735</v>
      </c>
      <c r="BB27" s="75">
        <f>$J$30</f>
        <v>2</v>
      </c>
      <c r="BC27" s="80">
        <f t="shared" si="19"/>
        <v>34.2075</v>
      </c>
      <c r="BD27" s="75">
        <f>$J$30</f>
        <v>2</v>
      </c>
      <c r="BE27" s="80">
        <f t="shared" si="20"/>
        <v>33.46875</v>
      </c>
      <c r="BF27" s="75">
        <f>$J$30</f>
        <v>2</v>
      </c>
      <c r="BG27" s="80">
        <f t="shared" si="21"/>
        <v>32.39875</v>
      </c>
      <c r="BH27" s="75">
        <f>$J$30</f>
        <v>2</v>
      </c>
      <c r="BI27" s="60">
        <f t="shared" si="22"/>
        <v>29.5325</v>
      </c>
      <c r="BJ27" s="75">
        <f>$J$30</f>
        <v>2</v>
      </c>
      <c r="BK27" s="60">
        <f t="shared" si="23"/>
        <v>30.14125</v>
      </c>
      <c r="BL27" s="75">
        <f>$J$30</f>
        <v>2</v>
      </c>
      <c r="BM27" s="66">
        <f t="shared" si="24"/>
        <v>32.01875</v>
      </c>
    </row>
    <row r="28" spans="3:51" ht="1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18"/>
      <c r="S28" s="1"/>
      <c r="AI28" s="1"/>
      <c r="AY28" s="1"/>
    </row>
    <row r="29" spans="1:59" ht="15">
      <c r="A29" s="20"/>
      <c r="B29" s="20" t="s">
        <v>62</v>
      </c>
      <c r="C29" s="213"/>
      <c r="D29" s="213"/>
      <c r="E29" s="212" t="s">
        <v>91</v>
      </c>
      <c r="F29" s="212"/>
      <c r="G29" s="95"/>
      <c r="H29" s="95"/>
      <c r="I29" s="96"/>
      <c r="J29" s="17" t="s">
        <v>92</v>
      </c>
      <c r="K29" s="17"/>
      <c r="R29" s="20" t="s">
        <v>62</v>
      </c>
      <c r="S29" s="213"/>
      <c r="T29" s="213"/>
      <c r="U29" s="212" t="s">
        <v>91</v>
      </c>
      <c r="V29" s="212"/>
      <c r="W29" s="97"/>
      <c r="X29" s="97"/>
      <c r="Z29" s="17" t="s">
        <v>92</v>
      </c>
      <c r="AA29" s="17"/>
      <c r="AH29" s="20" t="s">
        <v>62</v>
      </c>
      <c r="AI29" s="213"/>
      <c r="AJ29" s="213"/>
      <c r="AK29" s="212" t="s">
        <v>91</v>
      </c>
      <c r="AL29" s="212"/>
      <c r="AM29" s="97"/>
      <c r="AN29" s="97"/>
      <c r="AP29" s="17" t="s">
        <v>92</v>
      </c>
      <c r="AQ29" s="17"/>
      <c r="AX29" s="20" t="s">
        <v>62</v>
      </c>
      <c r="AY29" s="213"/>
      <c r="AZ29" s="213"/>
      <c r="BA29" s="212" t="s">
        <v>91</v>
      </c>
      <c r="BB29" s="212"/>
      <c r="BC29" s="97"/>
      <c r="BD29" s="97"/>
      <c r="BF29" s="17" t="s">
        <v>92</v>
      </c>
      <c r="BG29" s="17"/>
    </row>
    <row r="30" spans="3:59" ht="15">
      <c r="C30" s="94"/>
      <c r="D30" s="19"/>
      <c r="E30" s="70">
        <v>1</v>
      </c>
      <c r="F30" s="69"/>
      <c r="G30" s="96"/>
      <c r="H30" s="96"/>
      <c r="I30" s="96"/>
      <c r="J30" s="10">
        <v>2</v>
      </c>
      <c r="K30" s="69"/>
      <c r="S30" s="98"/>
      <c r="T30" s="98"/>
      <c r="U30" s="77">
        <f>$E$30</f>
        <v>1</v>
      </c>
      <c r="V30" s="67"/>
      <c r="W30" s="98"/>
      <c r="X30" s="98"/>
      <c r="Y30" s="67"/>
      <c r="Z30" s="78">
        <f>$J$30</f>
        <v>2</v>
      </c>
      <c r="AA30" s="67"/>
      <c r="AB30" s="67"/>
      <c r="AC30" s="67"/>
      <c r="AD30" s="67"/>
      <c r="AE30" s="67"/>
      <c r="AF30" s="67"/>
      <c r="AG30" s="67"/>
      <c r="AH30" s="67"/>
      <c r="AI30" s="98"/>
      <c r="AJ30" s="98"/>
      <c r="AK30" s="77">
        <v>1</v>
      </c>
      <c r="AL30" s="67"/>
      <c r="AM30" s="98"/>
      <c r="AN30" s="98"/>
      <c r="AO30" s="67"/>
      <c r="AP30" s="78">
        <v>2</v>
      </c>
      <c r="AQ30" s="67"/>
      <c r="AX30" s="67"/>
      <c r="AY30" s="98"/>
      <c r="AZ30" s="98"/>
      <c r="BA30" s="77">
        <v>1</v>
      </c>
      <c r="BB30" s="67"/>
      <c r="BC30" s="98"/>
      <c r="BD30" s="98"/>
      <c r="BE30" s="67"/>
      <c r="BF30" s="78">
        <v>2</v>
      </c>
      <c r="BG30" s="67"/>
    </row>
    <row r="31" spans="3:53" s="18" customFormat="1" ht="15.75" thickBot="1">
      <c r="C31" s="23"/>
      <c r="E31" s="19"/>
      <c r="S31" s="23"/>
      <c r="U31" s="19"/>
      <c r="AI31" s="23"/>
      <c r="AK31" s="19"/>
      <c r="AY31" s="23"/>
      <c r="BA31" s="19"/>
    </row>
    <row r="32" spans="3:59" ht="15">
      <c r="C32" s="50" t="s">
        <v>63</v>
      </c>
      <c r="D32" s="51" t="s">
        <v>64</v>
      </c>
      <c r="E32" s="52" t="s">
        <v>65</v>
      </c>
      <c r="F32" s="51" t="s">
        <v>66</v>
      </c>
      <c r="G32" s="51" t="s">
        <v>67</v>
      </c>
      <c r="H32" s="51" t="s">
        <v>68</v>
      </c>
      <c r="I32" s="53" t="s">
        <v>69</v>
      </c>
      <c r="J32" s="18"/>
      <c r="K32" s="18"/>
      <c r="R32" s="20"/>
      <c r="S32" s="50" t="s">
        <v>63</v>
      </c>
      <c r="T32" s="51" t="s">
        <v>64</v>
      </c>
      <c r="U32" s="52" t="s">
        <v>65</v>
      </c>
      <c r="V32" s="51" t="s">
        <v>66</v>
      </c>
      <c r="W32" s="51" t="s">
        <v>67</v>
      </c>
      <c r="X32" s="51" t="s">
        <v>97</v>
      </c>
      <c r="Y32" s="53" t="s">
        <v>69</v>
      </c>
      <c r="Z32" s="18"/>
      <c r="AA32" s="18"/>
      <c r="AI32" s="50" t="s">
        <v>63</v>
      </c>
      <c r="AJ32" s="51" t="s">
        <v>64</v>
      </c>
      <c r="AK32" s="52" t="s">
        <v>65</v>
      </c>
      <c r="AL32" s="51" t="s">
        <v>66</v>
      </c>
      <c r="AM32" s="51" t="s">
        <v>67</v>
      </c>
      <c r="AN32" s="51" t="s">
        <v>97</v>
      </c>
      <c r="AO32" s="53" t="s">
        <v>69</v>
      </c>
      <c r="AP32" s="18"/>
      <c r="AQ32" s="18"/>
      <c r="AY32" s="50" t="s">
        <v>63</v>
      </c>
      <c r="AZ32" s="51" t="s">
        <v>64</v>
      </c>
      <c r="BA32" s="52" t="s">
        <v>65</v>
      </c>
      <c r="BB32" s="51" t="s">
        <v>66</v>
      </c>
      <c r="BC32" s="51" t="s">
        <v>67</v>
      </c>
      <c r="BD32" s="51" t="s">
        <v>97</v>
      </c>
      <c r="BE32" s="53" t="s">
        <v>69</v>
      </c>
      <c r="BF32" s="18"/>
      <c r="BG32" s="18"/>
    </row>
    <row r="33" spans="1:59" ht="15">
      <c r="A33" s="20"/>
      <c r="B33" s="20" t="s">
        <v>107</v>
      </c>
      <c r="C33" s="30">
        <f>SUM(E4:E27)</f>
        <v>827.8862500000001</v>
      </c>
      <c r="D33" s="25">
        <f>SUM(G4:G27)</f>
        <v>752.4650000000001</v>
      </c>
      <c r="E33" s="24">
        <f>SUM(I4:I27)</f>
        <v>777.2325000000001</v>
      </c>
      <c r="F33" s="25">
        <f>SUM(K4:K27)</f>
        <v>773.3175</v>
      </c>
      <c r="G33" s="25">
        <f>SUM(M4:M27)</f>
        <v>751.55875</v>
      </c>
      <c r="H33" s="25">
        <f>SUM(O4:O27)</f>
        <v>728.54375</v>
      </c>
      <c r="I33" s="31">
        <f>SUM(Q4:Q27)</f>
        <v>718.84875</v>
      </c>
      <c r="J33" s="18"/>
      <c r="K33" s="18"/>
      <c r="R33" s="20" t="s">
        <v>85</v>
      </c>
      <c r="S33" s="30">
        <f>SUM(U4:U27)</f>
        <v>827.8862500000001</v>
      </c>
      <c r="T33" s="25">
        <f>SUM(W4:W27)</f>
        <v>752.4650000000001</v>
      </c>
      <c r="U33" s="24">
        <f>SUM(Y4:Y27)</f>
        <v>777.2325000000001</v>
      </c>
      <c r="V33" s="25">
        <f>SUM(AA4:AA27)</f>
        <v>773.3175</v>
      </c>
      <c r="W33" s="25">
        <f>SUM(AC4:AC27)</f>
        <v>751.55875</v>
      </c>
      <c r="X33" s="25">
        <f>SUM(AE4:AE27)</f>
        <v>728.54375</v>
      </c>
      <c r="Y33" s="31">
        <f>SUM(AG4:AG27)</f>
        <v>718.84875</v>
      </c>
      <c r="Z33" s="18"/>
      <c r="AA33" s="18"/>
      <c r="AH33" s="20" t="s">
        <v>85</v>
      </c>
      <c r="AI33" s="30">
        <f>SUM(AK4:AK27)</f>
        <v>827.8862500000001</v>
      </c>
      <c r="AJ33" s="25">
        <f>SUM(AM4:AM27)</f>
        <v>752.4650000000001</v>
      </c>
      <c r="AK33" s="24">
        <f>SUM(AO4:AO27)</f>
        <v>777.2325000000001</v>
      </c>
      <c r="AL33" s="25">
        <f>SUM(AQ4:AQ27)</f>
        <v>773.3175</v>
      </c>
      <c r="AM33" s="25">
        <f>SUM(AS4:AS27)</f>
        <v>751.55875</v>
      </c>
      <c r="AN33" s="25">
        <f>SUM(AU4:AU27)</f>
        <v>728.54375</v>
      </c>
      <c r="AO33" s="39">
        <f>SUM(AW4:AW27)</f>
        <v>718.84875</v>
      </c>
      <c r="AP33" s="18"/>
      <c r="AQ33" s="18"/>
      <c r="AX33" s="20" t="s">
        <v>85</v>
      </c>
      <c r="AY33" s="30">
        <f>SUM(BA4:BA27)</f>
        <v>827.8862500000001</v>
      </c>
      <c r="AZ33" s="25">
        <f>SUM(BC4:BC27)</f>
        <v>752.4650000000001</v>
      </c>
      <c r="BA33" s="24">
        <f>SUM(BE4:BE27)</f>
        <v>777.2325000000001</v>
      </c>
      <c r="BB33" s="25">
        <f>SUM(BG4:BG27)</f>
        <v>773.3175</v>
      </c>
      <c r="BC33" s="25">
        <f>SUM(BI4:BI27)</f>
        <v>751.55875</v>
      </c>
      <c r="BD33" s="25">
        <f>SUM(BK4:BK27)</f>
        <v>728.54375</v>
      </c>
      <c r="BE33" s="31">
        <f>SUM(BM4:BM27)</f>
        <v>718.84875</v>
      </c>
      <c r="BF33" s="18"/>
      <c r="BG33" s="18"/>
    </row>
    <row r="34" spans="2:59" ht="15">
      <c r="B34" t="s">
        <v>98</v>
      </c>
      <c r="C34" s="34">
        <f>SUMIF(D4:D27,E30,E4:E27)</f>
        <v>274.58625</v>
      </c>
      <c r="D34" s="27">
        <f>SUMIF(F4:F27,E30,G4:G27)</f>
        <v>245.6225</v>
      </c>
      <c r="E34" s="27">
        <f>SUMIF(H4:H27,E30,I4:I27)</f>
        <v>256.70875</v>
      </c>
      <c r="F34" s="27">
        <f>SUMIF(J4:J27,E30,K4:K27)</f>
        <v>253.72625</v>
      </c>
      <c r="G34" s="27">
        <f>SUMIF(L4:L27,E30,M4:M27)</f>
        <v>247.49250000000004</v>
      </c>
      <c r="H34" s="27">
        <f>SUMIF(N4:N27,E30,O4:O27)</f>
        <v>246.40625</v>
      </c>
      <c r="I34" s="35">
        <f>SUMIF(P4:P27,E30,Q4:Q27)</f>
        <v>238.48125</v>
      </c>
      <c r="J34" s="18"/>
      <c r="K34" s="18"/>
      <c r="R34" t="s">
        <v>98</v>
      </c>
      <c r="S34" s="34">
        <f>SUMIF(T4:T27,U30,U4:U27)</f>
        <v>204.64999999999998</v>
      </c>
      <c r="T34" s="27">
        <f>SUMIF(V4:V27,U30,W4:W27)</f>
        <v>186.19625</v>
      </c>
      <c r="U34" s="27">
        <f>SUMIF(X4:X27,U30,Y4:Y27)</f>
        <v>197.04</v>
      </c>
      <c r="V34" s="27">
        <f>SUMIF(Z4:Z27,U30,AA4:AA27)</f>
        <v>191.195</v>
      </c>
      <c r="W34" s="27">
        <f>SUMIF(AB4:AB27,U30,AC4:AC27)</f>
        <v>188.93125000000003</v>
      </c>
      <c r="X34" s="27">
        <f>SUMIF(AD4:AD27,U30,AE4:AE27)</f>
        <v>190.12875</v>
      </c>
      <c r="Y34" s="35">
        <f>SUMIF(AF4:AF27,U30,AG4:AG27)</f>
        <v>182.63625</v>
      </c>
      <c r="Z34" s="18"/>
      <c r="AA34" s="18"/>
      <c r="AH34" t="s">
        <v>98</v>
      </c>
      <c r="AI34" s="34">
        <f>SUMIF(AJ4:AJ27,AK30,AK4:AK27)</f>
        <v>170.14749999999998</v>
      </c>
      <c r="AJ34" s="27">
        <f>SUMIF(AL4:AL27,AK30,AM4:AM27)</f>
        <v>154.76375</v>
      </c>
      <c r="AK34" s="27">
        <f>SUMIF(AN4:AN27,AK30,AO4:AO27)</f>
        <v>165.89249999999998</v>
      </c>
      <c r="AL34" s="27">
        <f>SUMIF(AP4:AP27,AK30,AQ4:AQ27)</f>
        <v>158.575</v>
      </c>
      <c r="AM34" s="27">
        <f>SUMIF(AR4:AR27,AK30,AS4:AS27)</f>
        <v>159.23750000000004</v>
      </c>
      <c r="AN34" s="27">
        <f>SUMIF(AT4:AT27,AK30,AU4:AU27)</f>
        <v>160.8025</v>
      </c>
      <c r="AO34" s="35">
        <f>SUMIF(AV4:AV27,AK30,AW4:AW27)</f>
        <v>153.31625</v>
      </c>
      <c r="AP34" s="18"/>
      <c r="AQ34" s="18"/>
      <c r="AX34" t="s">
        <v>98</v>
      </c>
      <c r="AY34" s="34">
        <f>SUMIF(AZ4:AZ27,BA30,BA4:BA27)</f>
        <v>135.32125000000002</v>
      </c>
      <c r="AZ34" s="27">
        <f>SUMIF(BB4:BB27,BA30,BC4:BC27)</f>
        <v>122.53750000000001</v>
      </c>
      <c r="BA34" s="27">
        <f>SUMIF(BD4:BD27,BA30,BE4:BE27)</f>
        <v>131.745</v>
      </c>
      <c r="BB34" s="27">
        <f>SUMIF(BF4:BF27,BA30,BG4:BG27)</f>
        <v>126.12125</v>
      </c>
      <c r="BC34" s="27">
        <f>SUMIF(BH4:BH27,BA30,BI4:BI27)</f>
        <v>128.00000000000003</v>
      </c>
      <c r="BD34" s="27">
        <f>SUMIF(BJ4:BJ27,BA30,BK4:BK27)</f>
        <v>129.75875</v>
      </c>
      <c r="BE34" s="35">
        <f>SUMIF(BL4:BL27,BA30,BM4:BM27)</f>
        <v>120.75500000000001</v>
      </c>
      <c r="BF34" s="18"/>
      <c r="BG34" s="18"/>
    </row>
    <row r="35" spans="2:58" ht="15">
      <c r="B35" t="s">
        <v>99</v>
      </c>
      <c r="C35" s="38">
        <f>SUMIF(D$4:D$27,$J$30,E$4:E$27)</f>
        <v>553.3000000000001</v>
      </c>
      <c r="D35" s="29">
        <f>SUMIF(F4:F27,J30,G4:G27)</f>
        <v>506.84250000000003</v>
      </c>
      <c r="E35" s="28">
        <f>SUMIF(H4:H27,J30,I4:I27)</f>
        <v>520.52375</v>
      </c>
      <c r="F35" s="28">
        <f>SUMIF(J4:J27,J30,K4:K27)</f>
        <v>519.59125</v>
      </c>
      <c r="G35" s="28">
        <f>SUMIF(L4:L27,J30,M4:M27)</f>
        <v>504.06624999999997</v>
      </c>
      <c r="H35" s="28">
        <f>SUMIF(N4:N27,J30,O4:O27)</f>
        <v>482.13750000000005</v>
      </c>
      <c r="I35" s="37">
        <f>SUMIF(P4:P27,J30,Q4:Q27)</f>
        <v>480.36749999999995</v>
      </c>
      <c r="J35" s="18"/>
      <c r="R35" t="s">
        <v>99</v>
      </c>
      <c r="S35" s="38">
        <f>SUMIF(T4:T27,Z30,U4:U27)</f>
        <v>623.2362500000002</v>
      </c>
      <c r="T35" s="29">
        <f>SUMIF(V4:V27,Z30,W4:W27)</f>
        <v>566.2687500000001</v>
      </c>
      <c r="U35" s="28">
        <f>SUMIF(X4:X27,Z30,Y4:Y27)</f>
        <v>580.1924999999999</v>
      </c>
      <c r="V35" s="28">
        <f>SUMIF(Z4:Z27,Z30,AA4:AA27)</f>
        <v>582.1225</v>
      </c>
      <c r="W35" s="28">
        <f>SUMIF(AB4:AB27,Z30,AC4:AC27)</f>
        <v>562.6274999999999</v>
      </c>
      <c r="X35" s="28">
        <f>SUMIF(AD4:AD27,Z30,AE4:AE27)</f>
        <v>538.4150000000001</v>
      </c>
      <c r="Y35" s="37">
        <f>SUMIF(AF4:AF27,Z30,AG4:AG27)</f>
        <v>536.2125</v>
      </c>
      <c r="Z35" s="18"/>
      <c r="AH35" t="s">
        <v>99</v>
      </c>
      <c r="AI35" s="38">
        <f>SUMIF(AJ4:AJ27,AP30,AK4:AK27)</f>
        <v>657.7387500000001</v>
      </c>
      <c r="AJ35" s="29">
        <f>SUMIF(AL4:AL27,AP30,AM4:AM27)</f>
        <v>597.7012500000002</v>
      </c>
      <c r="AK35" s="28">
        <f>SUMIF(AN4:AN27,AP30,AO4:AO27)</f>
        <v>611.3399999999999</v>
      </c>
      <c r="AL35" s="28">
        <f>SUMIF(AP4:AP27,AP30,AQ4:AQ27)</f>
        <v>614.7425</v>
      </c>
      <c r="AM35" s="28">
        <f>SUMIF(AR4:AR27,AP30,AS4:AS27)</f>
        <v>592.3212500000001</v>
      </c>
      <c r="AN35" s="29">
        <f>SUMIF(AT4:AT27,AP30,AU4:AU27)</f>
        <v>567.74125</v>
      </c>
      <c r="AO35" s="37">
        <f>SUMIF(AV4:AV27,AP30,AW4:AW27)</f>
        <v>565.5324999999999</v>
      </c>
      <c r="AP35" s="18"/>
      <c r="AX35" t="s">
        <v>99</v>
      </c>
      <c r="AY35" s="38">
        <f>SUMIF(AZ4:AZ27,BF30,BA4:BA27)</f>
        <v>692.565</v>
      </c>
      <c r="AZ35" s="29">
        <f>SUMIF(BB4:BB27,BF30,BC4:BC27)</f>
        <v>629.9275000000001</v>
      </c>
      <c r="BA35" s="28">
        <f>SUMIF(BD4:BD27,BF30,BE4:BE27)</f>
        <v>645.4875</v>
      </c>
      <c r="BB35" s="28">
        <f>SUMIF(BF4:BF27,BF30,BG4:BG27)</f>
        <v>647.19625</v>
      </c>
      <c r="BC35" s="28">
        <f>SUMIF(BH4:BH27,BF30,BI4:BI27)</f>
        <v>623.55875</v>
      </c>
      <c r="BD35" s="28">
        <f>SUMIF(BJ4:BJ27,BF30,BK4:BK27)</f>
        <v>598.7850000000001</v>
      </c>
      <c r="BE35" s="37">
        <f>SUMIF(BL4:BL27,BF30,BM4:BM27)</f>
        <v>598.09375</v>
      </c>
      <c r="BF35" s="18"/>
    </row>
    <row r="36" spans="1:58" ht="15">
      <c r="A36" s="20" t="s">
        <v>87</v>
      </c>
      <c r="B36" s="20" t="s">
        <v>86</v>
      </c>
      <c r="C36" s="30">
        <f aca="true" t="shared" si="37" ref="C36:I36">SUM(C37:C38)</f>
        <v>239.70532837500002</v>
      </c>
      <c r="D36" s="24">
        <f t="shared" si="37"/>
        <v>217.48531125</v>
      </c>
      <c r="E36" s="24">
        <f t="shared" si="37"/>
        <v>224.93472337499998</v>
      </c>
      <c r="F36" s="24">
        <f t="shared" si="37"/>
        <v>223.63799812499997</v>
      </c>
      <c r="G36" s="24">
        <f t="shared" si="37"/>
        <v>217.4332455</v>
      </c>
      <c r="H36" s="24">
        <f t="shared" si="37"/>
        <v>211.403926875</v>
      </c>
      <c r="I36" s="39">
        <f t="shared" si="37"/>
        <v>208.14050137499999</v>
      </c>
      <c r="J36" s="18"/>
      <c r="R36" s="20" t="s">
        <v>86</v>
      </c>
      <c r="S36" s="30">
        <f aca="true" t="shared" si="38" ref="S36:Y36">SUM(S37:S38)</f>
        <v>232.92850575</v>
      </c>
      <c r="T36" s="24">
        <f t="shared" si="38"/>
        <v>211.726907625</v>
      </c>
      <c r="U36" s="24">
        <f t="shared" si="38"/>
        <v>219.15282149999996</v>
      </c>
      <c r="V36" s="24">
        <f t="shared" si="38"/>
        <v>217.57871999999998</v>
      </c>
      <c r="W36" s="24">
        <f t="shared" si="38"/>
        <v>211.75866037499998</v>
      </c>
      <c r="X36" s="24">
        <f t="shared" si="38"/>
        <v>205.95063712500001</v>
      </c>
      <c r="Y36" s="39">
        <f t="shared" si="38"/>
        <v>202.72912087499998</v>
      </c>
      <c r="Z36" s="18"/>
      <c r="AH36" s="20" t="s">
        <v>86</v>
      </c>
      <c r="AI36" s="30">
        <f aca="true" t="shared" si="39" ref="AI36:AO36">SUM(AI37:AI38)</f>
        <v>229.5852135</v>
      </c>
      <c r="AJ36" s="24">
        <f t="shared" si="39"/>
        <v>208.68109837500003</v>
      </c>
      <c r="AK36" s="24">
        <f t="shared" si="39"/>
        <v>216.13462874999996</v>
      </c>
      <c r="AL36" s="24">
        <f t="shared" si="39"/>
        <v>214.41784199999998</v>
      </c>
      <c r="AM36" s="24">
        <f t="shared" si="39"/>
        <v>208.88133600000003</v>
      </c>
      <c r="AN36" s="24">
        <f t="shared" si="39"/>
        <v>203.1089235</v>
      </c>
      <c r="AO36" s="39">
        <f t="shared" si="39"/>
        <v>199.88801287499996</v>
      </c>
      <c r="AP36" s="18"/>
      <c r="AX36" s="20" t="s">
        <v>86</v>
      </c>
      <c r="AY36" s="30">
        <f aca="true" t="shared" si="40" ref="AY36:BE36">SUM(AY37:AY38)</f>
        <v>226.21054987500003</v>
      </c>
      <c r="AZ36" s="24">
        <f t="shared" si="40"/>
        <v>205.55837475</v>
      </c>
      <c r="BA36" s="24">
        <f t="shared" si="40"/>
        <v>212.82573599999998</v>
      </c>
      <c r="BB36" s="24">
        <f t="shared" si="40"/>
        <v>211.273073625</v>
      </c>
      <c r="BC36" s="24">
        <f t="shared" si="40"/>
        <v>205.85442225</v>
      </c>
      <c r="BD36" s="24">
        <f t="shared" si="40"/>
        <v>200.10078412500002</v>
      </c>
      <c r="BE36" s="39">
        <f t="shared" si="40"/>
        <v>196.73282775</v>
      </c>
      <c r="BF36" s="18"/>
    </row>
    <row r="37" spans="1:57" ht="15">
      <c r="A37" s="82">
        <v>354.3</v>
      </c>
      <c r="B37" t="s">
        <v>100</v>
      </c>
      <c r="C37" s="34">
        <f>C34*$A$37/1000</f>
        <v>97.285908375</v>
      </c>
      <c r="D37" s="27">
        <f aca="true" t="shared" si="41" ref="D37:AM37">D34*$A$37/1000</f>
        <v>87.02405175</v>
      </c>
      <c r="E37" s="27">
        <f t="shared" si="41"/>
        <v>90.95191012500001</v>
      </c>
      <c r="F37" s="27">
        <f t="shared" si="41"/>
        <v>89.89521037499999</v>
      </c>
      <c r="G37" s="27">
        <f t="shared" si="41"/>
        <v>87.68659275000002</v>
      </c>
      <c r="H37" s="27">
        <f t="shared" si="41"/>
        <v>87.301734375</v>
      </c>
      <c r="I37" s="35">
        <f t="shared" si="41"/>
        <v>84.49390687500001</v>
      </c>
      <c r="J37" s="22"/>
      <c r="K37" s="22"/>
      <c r="L37" s="22"/>
      <c r="M37" s="22"/>
      <c r="N37" s="22"/>
      <c r="O37" s="22"/>
      <c r="P37" s="22"/>
      <c r="Q37" s="22"/>
      <c r="R37" t="s">
        <v>100</v>
      </c>
      <c r="S37" s="34">
        <f t="shared" si="41"/>
        <v>72.50749499999999</v>
      </c>
      <c r="T37" s="27">
        <f t="shared" si="41"/>
        <v>65.969331375</v>
      </c>
      <c r="U37" s="27">
        <f t="shared" si="41"/>
        <v>69.811272</v>
      </c>
      <c r="V37" s="27">
        <f t="shared" si="41"/>
        <v>67.7403885</v>
      </c>
      <c r="W37" s="27">
        <f t="shared" si="41"/>
        <v>66.938341875</v>
      </c>
      <c r="X37" s="27">
        <f t="shared" si="41"/>
        <v>67.362616125</v>
      </c>
      <c r="Y37" s="35">
        <f t="shared" si="41"/>
        <v>64.708023375</v>
      </c>
      <c r="Z37" s="22"/>
      <c r="AA37" s="22"/>
      <c r="AB37" s="22"/>
      <c r="AC37" s="22"/>
      <c r="AD37" s="22"/>
      <c r="AE37" s="22"/>
      <c r="AF37" s="22"/>
      <c r="AG37" s="22"/>
      <c r="AH37" t="s">
        <v>100</v>
      </c>
      <c r="AI37" s="34">
        <f t="shared" si="41"/>
        <v>60.28325924999999</v>
      </c>
      <c r="AJ37" s="27">
        <f t="shared" si="41"/>
        <v>54.83279662499999</v>
      </c>
      <c r="AK37" s="27">
        <f t="shared" si="41"/>
        <v>58.77571275</v>
      </c>
      <c r="AL37" s="27">
        <f t="shared" si="41"/>
        <v>56.183122499999996</v>
      </c>
      <c r="AM37" s="27">
        <f t="shared" si="41"/>
        <v>56.41784625000002</v>
      </c>
      <c r="AN37" s="27">
        <f>AN34*$A$37/1000</f>
        <v>56.97232575</v>
      </c>
      <c r="AO37" s="35">
        <f>AO34*$A$37/1000</f>
        <v>54.319947375000005</v>
      </c>
      <c r="AX37" t="s">
        <v>100</v>
      </c>
      <c r="AY37" s="34">
        <f aca="true" t="shared" si="42" ref="AY37:BE37">AY34*$A$37/1000</f>
        <v>47.944318875000015</v>
      </c>
      <c r="AZ37" s="27">
        <f t="shared" si="42"/>
        <v>43.41503625000001</v>
      </c>
      <c r="BA37" s="27">
        <f t="shared" si="42"/>
        <v>46.677253500000006</v>
      </c>
      <c r="BB37" s="27">
        <f t="shared" si="42"/>
        <v>44.684758875</v>
      </c>
      <c r="BC37" s="27">
        <f t="shared" si="42"/>
        <v>45.35040000000001</v>
      </c>
      <c r="BD37" s="27">
        <f t="shared" si="42"/>
        <v>45.973525125</v>
      </c>
      <c r="BE37" s="35">
        <f t="shared" si="42"/>
        <v>42.783496500000005</v>
      </c>
    </row>
    <row r="38" spans="1:57" ht="15.75" thickBot="1">
      <c r="A38" s="82">
        <v>257.4</v>
      </c>
      <c r="B38" t="s">
        <v>101</v>
      </c>
      <c r="C38" s="40">
        <f>C35*$A$38/1000</f>
        <v>142.41942</v>
      </c>
      <c r="D38" s="41">
        <f aca="true" t="shared" si="43" ref="D38:AM38">D35*$A$38/1000</f>
        <v>130.4612595</v>
      </c>
      <c r="E38" s="41">
        <f t="shared" si="43"/>
        <v>133.98281324999996</v>
      </c>
      <c r="F38" s="41">
        <f t="shared" si="43"/>
        <v>133.74278775</v>
      </c>
      <c r="G38" s="41">
        <f t="shared" si="43"/>
        <v>129.74665274999998</v>
      </c>
      <c r="H38" s="41">
        <f t="shared" si="43"/>
        <v>124.1021925</v>
      </c>
      <c r="I38" s="42">
        <f t="shared" si="43"/>
        <v>123.64659449999998</v>
      </c>
      <c r="J38" s="22"/>
      <c r="K38" s="22"/>
      <c r="L38" s="22"/>
      <c r="M38" s="22"/>
      <c r="N38" s="22"/>
      <c r="O38" s="22"/>
      <c r="P38" s="22"/>
      <c r="Q38" s="22"/>
      <c r="R38" t="s">
        <v>101</v>
      </c>
      <c r="S38" s="40">
        <f t="shared" si="43"/>
        <v>160.42101075000002</v>
      </c>
      <c r="T38" s="41">
        <f t="shared" si="43"/>
        <v>145.75757625</v>
      </c>
      <c r="U38" s="41">
        <f t="shared" si="43"/>
        <v>149.34154949999996</v>
      </c>
      <c r="V38" s="41">
        <f t="shared" si="43"/>
        <v>149.83833149999998</v>
      </c>
      <c r="W38" s="41">
        <f t="shared" si="43"/>
        <v>144.82031849999996</v>
      </c>
      <c r="X38" s="41">
        <f t="shared" si="43"/>
        <v>138.588021</v>
      </c>
      <c r="Y38" s="42">
        <f t="shared" si="43"/>
        <v>138.02109749999997</v>
      </c>
      <c r="Z38" s="22"/>
      <c r="AA38" s="22"/>
      <c r="AB38" s="22"/>
      <c r="AC38" s="22"/>
      <c r="AD38" s="22"/>
      <c r="AE38" s="22"/>
      <c r="AF38" s="22"/>
      <c r="AG38" s="22"/>
      <c r="AH38" t="s">
        <v>101</v>
      </c>
      <c r="AI38" s="40">
        <f t="shared" si="43"/>
        <v>169.30195425000002</v>
      </c>
      <c r="AJ38" s="41">
        <f t="shared" si="43"/>
        <v>153.84830175000005</v>
      </c>
      <c r="AK38" s="41">
        <f t="shared" si="43"/>
        <v>157.35891599999997</v>
      </c>
      <c r="AL38" s="41">
        <f t="shared" si="43"/>
        <v>158.23471949999998</v>
      </c>
      <c r="AM38" s="41">
        <f t="shared" si="43"/>
        <v>152.46348975</v>
      </c>
      <c r="AN38" s="41">
        <f>AN35*$A$38/1000</f>
        <v>146.13659775</v>
      </c>
      <c r="AO38" s="42">
        <f>AO35*$A$38/1000</f>
        <v>145.56806549999996</v>
      </c>
      <c r="AX38" t="s">
        <v>101</v>
      </c>
      <c r="AY38" s="40">
        <f aca="true" t="shared" si="44" ref="AY38:BE38">AY35*$A$38/1000</f>
        <v>178.266231</v>
      </c>
      <c r="AZ38" s="41">
        <f t="shared" si="44"/>
        <v>162.1433385</v>
      </c>
      <c r="BA38" s="41">
        <f t="shared" si="44"/>
        <v>166.14848249999997</v>
      </c>
      <c r="BB38" s="41">
        <f t="shared" si="44"/>
        <v>166.58831475</v>
      </c>
      <c r="BC38" s="41">
        <f t="shared" si="44"/>
        <v>160.50402225</v>
      </c>
      <c r="BD38" s="41">
        <f t="shared" si="44"/>
        <v>154.127259</v>
      </c>
      <c r="BE38" s="42">
        <f t="shared" si="44"/>
        <v>153.94933125</v>
      </c>
    </row>
    <row r="39" spans="3:25" ht="15.75" thickBot="1">
      <c r="C39" s="22"/>
      <c r="D39" s="22"/>
      <c r="E39" s="22"/>
      <c r="F39" s="22"/>
      <c r="G39" s="22"/>
      <c r="H39" s="22"/>
      <c r="I39" s="22"/>
      <c r="J39" s="18"/>
      <c r="X39" s="18"/>
      <c r="Y39" s="18"/>
    </row>
    <row r="40" spans="3:20" ht="15">
      <c r="C40" s="54" t="s">
        <v>34</v>
      </c>
      <c r="D40" s="55" t="s">
        <v>49</v>
      </c>
      <c r="E40" s="55" t="s">
        <v>51</v>
      </c>
      <c r="F40" s="55" t="s">
        <v>61</v>
      </c>
      <c r="G40" s="55" t="s">
        <v>52</v>
      </c>
      <c r="H40" s="56" t="s">
        <v>53</v>
      </c>
      <c r="I40" s="56" t="s">
        <v>43</v>
      </c>
      <c r="J40" s="56" t="s">
        <v>54</v>
      </c>
      <c r="K40" s="56" t="s">
        <v>55</v>
      </c>
      <c r="L40" s="56" t="s">
        <v>56</v>
      </c>
      <c r="M40" s="56" t="s">
        <v>57</v>
      </c>
      <c r="N40" s="56" t="s">
        <v>58</v>
      </c>
      <c r="O40" s="57" t="s">
        <v>59</v>
      </c>
      <c r="P40" s="205" t="s">
        <v>155</v>
      </c>
      <c r="Q40" s="206"/>
      <c r="R40" s="206"/>
      <c r="S40" s="206"/>
      <c r="T40" s="206"/>
    </row>
    <row r="41" spans="2:17" ht="15">
      <c r="B41" s="20" t="s">
        <v>107</v>
      </c>
      <c r="C41" s="105">
        <f>Kalendarz!B9*C33+Kalendarz!C9*D33+Kalendarz!D9*E33+Kalendarz!E9*F33+Kalendarz!F9*G33+Kalendarz!G9*H33+Kalendarz!H9*I33</f>
        <v>23618.610000000004</v>
      </c>
      <c r="D41" s="106">
        <f>Kalendarz!J9*C33+Kalendarz!K9*D33+Kalendarz!L9*E33+Kalendarz!M9*F33+Kalendarz!N9*G33+Kalendarz!O9*H33+Kalendarz!P9*I33</f>
        <v>22096.6425</v>
      </c>
      <c r="E41" s="106">
        <f>Kalendarz!R9*S33+Kalendarz!S9*T33+Kalendarz!T9*U33+Kalendarz!U9*V33+Kalendarz!V9*W33+Kalendarz!W9*X33+Kalendarz!X9*Y33</f>
        <v>23572.83</v>
      </c>
      <c r="F41" s="106">
        <f>Kalendarz!Z9*AI33+Kalendarz!AA9*AJ33+Kalendarz!AB9*AK33+Kalendarz!AC9*AL33+Kalendarz!AD9*AM33+Kalendarz!AE9*AN33+Kalendarz!AF9*AO33</f>
        <v>22038.258750000005</v>
      </c>
      <c r="G41" s="106">
        <f>Kalendarz!AH9*AY33+Kalendarz!AI9*AZ33+Kalendarz!AJ9*BA33+Kalendarz!AK9*BB33+Kalendarz!AL9*BC33+Kalendarz!AM9*BD33+Kalendarz!AN9*BE33</f>
        <v>23622.425</v>
      </c>
      <c r="H41" s="106">
        <f>Kalendarz!AP9*AY33+Kalendarz!AQ9*AZ33+Kalendarz!AR9*BA33+Kalendarz!AS9*BB33+Kalendarz!AT9*BC33+Kalendarz!AU9*BD33+Kalendarz!AV9*BE33</f>
        <v>22799.5125</v>
      </c>
      <c r="I41" s="106">
        <f>Kalendarz!B19*AY33+Kalendarz!C19*AZ33+Kalendarz!D19*BA33+Kalendarz!E19*BB33+Kalendarz!F19*BC33+Kalendarz!G19*BD33+Kalendarz!H19*BE33</f>
        <v>23618.610000000004</v>
      </c>
      <c r="J41" s="106">
        <f>Kalendarz!J19*AY33+Kalendarz!K19*AZ33+Kalendarz!L19*BA33+Kalendarz!M19*BB33+Kalendarz!N19*BC33+Kalendarz!O19*BD33+Kalendarz!P19*BE33</f>
        <v>23621.51875</v>
      </c>
      <c r="K41" s="106">
        <f>Kalendarz!R19*AI33+Kalendarz!S19*AJ33+Kalendarz!T19*AK33+Kalendarz!U19*AL33+Kalendarz!V19*AM33+Kalendarz!W19*AN33+Kalendarz!X19*AO33</f>
        <v>22766.802500000005</v>
      </c>
      <c r="L41" s="106">
        <f>Kalendarz!Z19*S33+Kalendarz!AA19*T33+Kalendarz!AB19*U33+Kalendarz!AC19*V33+Kalendarz!AD19*W33+Kalendarz!AE19*X33+Kalendarz!AF19*Y33</f>
        <v>23676.99375</v>
      </c>
      <c r="M41" s="106">
        <f>Kalendarz!AH19*C33+Kalendarz!AI19*D33+Kalendarz!AJ19*E33+Kalendarz!AK19*F33+Kalendarz!AL19*G33+Kalendarz!AM19*H33+Kalendarz!AN19*I33</f>
        <v>22844.28625</v>
      </c>
      <c r="N41" s="106">
        <f>Kalendarz!AP19*C33+Kalendarz!AQ19*D33+Kalendarz!AR19*E33+Kalendarz!AS19*F33+Kalendarz!AT19*G33+Kalendarz!AU19*H33+Kalendarz!AV19*I33</f>
        <v>23594.688750000005</v>
      </c>
      <c r="O41" s="107">
        <f aca="true" t="shared" si="45" ref="O41:O46">SUM(C41:N41)</f>
        <v>277871.17875</v>
      </c>
      <c r="P41" s="191"/>
      <c r="Q41" t="s">
        <v>146</v>
      </c>
    </row>
    <row r="42" spans="2:17" ht="15">
      <c r="B42" t="s">
        <v>98</v>
      </c>
      <c r="C42" s="123">
        <f>$C$34*Kalendarz!B9+$D$34*Kalendarz!C9+$E$34*Kalendarz!D9+$F$34*Kalendarz!E9+$G$34*Kalendarz!F9+$H$34*Kalendarz!G9+$I$34*Kalendarz!H9</f>
        <v>7810.785</v>
      </c>
      <c r="D42" s="124">
        <f>$C$34*Kalendarz!J9+$D$34*Kalendarz!K9+$E$34*Kalendarz!L9+$F$34*Kalendarz!M9+$G$34*Kalendarz!N9+$H$34*Kalendarz!O9+$I$34*Kalendarz!P9</f>
        <v>7308.80375</v>
      </c>
      <c r="E42" s="124">
        <f>$S$34*Kalendarz!R9+$T$34*Kalendarz!S9+$U$34*Kalendarz!T9+$V$34*Kalendarz!U9+$W$34*Kalendarz!V9+$X$34*Kalendarz!W9+$Y$34*Kalendarz!X9</f>
        <v>5933.365</v>
      </c>
      <c r="F42" s="124">
        <f>$AI$34*Kalendarz!Z9+$AJ$34*Kalendarz!AA9+$AK$34*Kalendarz!AB9+$AL$34*Kalendarz!AC9+$AM$34*Kalendarz!AD9+$AN$34*Kalendarz!AE9+$AO$34*Kalendarz!AF9</f>
        <v>4644.25625</v>
      </c>
      <c r="G42" s="124">
        <f>$AY$34*Kalendarz!AH9+$AZ$34*Kalendarz!AI9+$BA$34*Kalendarz!AJ9+$BB$34*Kalendarz!AK9+$BC$34*Kalendarz!AL9+$BD$34*Kalendarz!AM9+$BE$34*Kalendarz!AN9</f>
        <v>3957.35875</v>
      </c>
      <c r="H42" s="124">
        <f>AY34*Kalendarz!AP9+AZ34*Kalendarz!AQ9+BA34*Kalendarz!AR9+BB34*Kalendarz!AS9+BC34*Kalendarz!AT9+BD34*Kalendarz!AU9+BE34*Kalendarz!AV9</f>
        <v>3834.71375</v>
      </c>
      <c r="I42" s="124">
        <f>AY34*Kalendarz!B19+AZ34*Kalendarz!C19+BA34*Kalendarz!D19+BB34*Kalendarz!E19+BC34*Kalendarz!F19+BD34*Kalendarz!G19+BE34*Kalendarz!H19</f>
        <v>3955.56875</v>
      </c>
      <c r="J42" s="124">
        <f>$AY$34*Kalendarz!J19+$AZ$34*Kalendarz!K19+$BA$34*Kalendarz!L19+$BB$34*Kalendarz!M19+$BC$34*Kalendarz!N19+$BD$34*Kalendarz!O19+$BE$34*Kalendarz!P19</f>
        <v>3962.8212500000004</v>
      </c>
      <c r="K42" s="124">
        <f>$AI$34*Kalendarz!R19+$AJ$34*Kalendarz!S19+$AK$34*Kalendarz!T19+$AL$34*Kalendarz!U19+$AM$34*Kalendarz!V19+$AN$34*Kalendarz!W19+$AO$34*Kalendarz!X19</f>
        <v>4805.05875</v>
      </c>
      <c r="L42" s="124">
        <f>$S$34*Kalendarz!Z19+$T$34*Kalendarz!AA19+$U$34*Kalendarz!AB19+$V$34*Kalendarz!AC19+$W$34*Kalendarz!AD19+$X$34*Kalendarz!AE19+$Y$34*Kalendarz!AF19</f>
        <v>5950.99625</v>
      </c>
      <c r="M42" s="124">
        <f>$C$34*Kalendarz!AH19+$D$34*Kalendarz!AI19+$E$34*Kalendarz!AJ19+$F$34*Kalendarz!AK19+$G$34*Kalendarz!AL19+$H$34*Kalendarz!AM19+$I$34*Kalendarz!AN19</f>
        <v>7553.31375</v>
      </c>
      <c r="N42" s="124">
        <f>$C$34*Kalendarz!AP19+$D$34*Kalendarz!AQ19+$E$34*Kalendarz!AR19+$F$34*Kalendarz!AS19+$G$34*Kalendarz!AT19+$H$34*Kalendarz!AU19+$I$34*Kalendarz!AV19</f>
        <v>7811.56875</v>
      </c>
      <c r="O42" s="125">
        <f t="shared" si="45"/>
        <v>67528.61</v>
      </c>
      <c r="P42" s="191">
        <f>O42/O41</f>
        <v>0.24302128167367554</v>
      </c>
      <c r="Q42" t="s">
        <v>162</v>
      </c>
    </row>
    <row r="43" spans="2:17" ht="15">
      <c r="B43" t="s">
        <v>99</v>
      </c>
      <c r="C43" s="113">
        <f>$C$35*Kalendarz!B9+$D$35*Kalendarz!C9+$E$35*Kalendarz!D9+$F$35*Kalendarz!E9+$G$35*Kalendarz!F9+$H$35*Kalendarz!G9+$I$35*Kalendarz!H9</f>
        <v>15807.824999999999</v>
      </c>
      <c r="D43" s="114">
        <f>$C$35*Kalendarz!J9+$D$35*Kalendarz!K9+$E$35*Kalendarz!L9+$F$35*Kalendarz!M9+$G$35*Kalendarz!N9+$H$35*Kalendarz!O9+$I$35*Kalendarz!P9</f>
        <v>14787.838749999997</v>
      </c>
      <c r="E43" s="114">
        <f>$S$35*Kalendarz!R9+$T$35*Kalendarz!S9+$U$35*Kalendarz!T9+$V$35*Kalendarz!U9+$W$35*Kalendarz!V9+$X$35*Kalendarz!W9+$Y$35*Kalendarz!X9</f>
        <v>17639.465</v>
      </c>
      <c r="F43" s="114">
        <f>$AI$35*Kalendarz!Z9+$AJ$35*Kalendarz!AA9+$AK$35*Kalendarz!AB9+$AL$35*Kalendarz!AC9+$AM$35*Kalendarz!AD9+$AN$35*Kalendarz!AE9+AO35*Kalendarz!AF9</f>
        <v>17394.0025</v>
      </c>
      <c r="G43" s="114">
        <f>$AY$35*Kalendarz!AH9+$AZ$35*Kalendarz!AI9+$BA$35*Kalendarz!AJ9+$BB$35*Kalendarz!AK9+$BC$35*Kalendarz!AL9+$BD$35*Kalendarz!AM9+BE35*Kalendarz!AN9</f>
        <v>19665.06625</v>
      </c>
      <c r="H43" s="114">
        <f>AY35*Kalendarz!AP9+AZ35*Kalendarz!AQ9+BA35*Kalendarz!AR9+BB35*Kalendarz!AS9+BC35*Kalendarz!AT9+BD35*Kalendarz!AU9+BE35*Kalendarz!AV9</f>
        <v>18964.79875</v>
      </c>
      <c r="I43" s="114">
        <f>AY35*Kalendarz!B19+AZ35*Kalendarz!C19+BA35*Kalendarz!D19+BB35*Kalendarz!E19+BC35*Kalendarz!F19+BD35*Kalendarz!G19+BE35*Kalendarz!H19</f>
        <v>19663.041250000002</v>
      </c>
      <c r="J43" s="114">
        <f>$AY$35*Kalendarz!J19+$AZ$35*Kalendarz!K19+$BA$35*Kalendarz!L19+$BB$35*Kalendarz!M19+$BC$35*Kalendarz!N19+$BD$35*Kalendarz!O19+BE35*Kalendarz!P19</f>
        <v>19658.697500000002</v>
      </c>
      <c r="K43" s="114">
        <f>$AI$35*Kalendarz!R19+$AJ$35*Kalendarz!S19+$AK$35*Kalendarz!T19+$AL$35*Kalendarz!U19+$AM$35*Kalendarz!V19+$AN$35*Kalendarz!W19+AO35*Kalendarz!X19</f>
        <v>17961.743749999998</v>
      </c>
      <c r="L43" s="114">
        <f>$S$35*Kalendarz!Z19+$T$35*Kalendarz!AA19+$U$35*Kalendarz!AB19+$V$35*Kalendarz!AC19+$W$35*Kalendarz!AD19+$X$35*Kalendarz!AE19+$Y$35*Kalendarz!AF19</f>
        <v>17725.9975</v>
      </c>
      <c r="M43" s="114">
        <f>$C$35*Kalendarz!AH19+$D$35*Kalendarz!AI19+$E$35*Kalendarz!AJ19+$F$35*Kalendarz!AK19+$G$35*Kalendarz!AL19+$H$35*Kalendarz!AM19+$I$35*Kalendarz!AN19</f>
        <v>15290.972499999998</v>
      </c>
      <c r="N43" s="114">
        <f>$C$35*Kalendarz!AP19+$D$35*Kalendarz!AQ19+$E$35*Kalendarz!AR19+$F$35*Kalendarz!AS19+$G$35*Kalendarz!AT19+$H$35*Kalendarz!AU19+$I$35*Kalendarz!AV19</f>
        <v>15783.119999999999</v>
      </c>
      <c r="O43" s="126">
        <f t="shared" si="45"/>
        <v>210342.56875</v>
      </c>
      <c r="P43" s="191">
        <f>O43/O41</f>
        <v>0.7569787183263244</v>
      </c>
      <c r="Q43" t="s">
        <v>163</v>
      </c>
    </row>
    <row r="44" spans="1:17" ht="15">
      <c r="A44" s="20" t="s">
        <v>87</v>
      </c>
      <c r="B44" s="20" t="s">
        <v>86</v>
      </c>
      <c r="C44" s="105">
        <f aca="true" t="shared" si="46" ref="C44:N44">SUM(C45:C47)</f>
        <v>6986.2952804999995</v>
      </c>
      <c r="D44" s="106">
        <f t="shared" si="46"/>
        <v>6545.8988628749985</v>
      </c>
      <c r="E44" s="106">
        <f t="shared" si="46"/>
        <v>6792.5895105</v>
      </c>
      <c r="F44" s="106">
        <f t="shared" si="46"/>
        <v>6272.676232874999</v>
      </c>
      <c r="G44" s="106">
        <f t="shared" si="46"/>
        <v>6613.880257875</v>
      </c>
      <c r="H44" s="106">
        <f t="shared" si="46"/>
        <v>6390.178279875001</v>
      </c>
      <c r="I44" s="106">
        <f t="shared" si="46"/>
        <v>6612.724825875</v>
      </c>
      <c r="J44" s="106">
        <f t="shared" si="46"/>
        <v>6614.176305374999</v>
      </c>
      <c r="K44" s="106">
        <f t="shared" si="46"/>
        <v>6475.785156374999</v>
      </c>
      <c r="L44" s="106">
        <f t="shared" si="46"/>
        <v>6821.109727875</v>
      </c>
      <c r="M44" s="106">
        <f t="shared" si="46"/>
        <v>6762.0353831249995</v>
      </c>
      <c r="N44" s="106">
        <f t="shared" si="46"/>
        <v>6980.213896125</v>
      </c>
      <c r="O44" s="107">
        <f t="shared" si="45"/>
        <v>79867.56371924999</v>
      </c>
      <c r="P44" s="191"/>
      <c r="Q44" t="s">
        <v>145</v>
      </c>
    </row>
    <row r="45" spans="1:17" ht="15">
      <c r="A45">
        <f>A37</f>
        <v>354.3</v>
      </c>
      <c r="B45" t="s">
        <v>100</v>
      </c>
      <c r="C45" s="123">
        <f>C42*$A$37/1000</f>
        <v>2767.3611255</v>
      </c>
      <c r="D45" s="124">
        <f>D42*$A$37/1000</f>
        <v>2589.509168625</v>
      </c>
      <c r="E45" s="124">
        <f aca="true" t="shared" si="47" ref="E45:N45">E42*$A$37/1000</f>
        <v>2102.1912195</v>
      </c>
      <c r="F45" s="124">
        <f t="shared" si="47"/>
        <v>1645.459989375</v>
      </c>
      <c r="G45" s="124">
        <f t="shared" si="47"/>
        <v>1402.0922051250002</v>
      </c>
      <c r="H45" s="124">
        <f t="shared" si="47"/>
        <v>1358.639081625</v>
      </c>
      <c r="I45" s="124">
        <f t="shared" si="47"/>
        <v>1401.4580081249999</v>
      </c>
      <c r="J45" s="124">
        <f t="shared" si="47"/>
        <v>1404.027568875</v>
      </c>
      <c r="K45" s="124">
        <f t="shared" si="47"/>
        <v>1702.4323151250003</v>
      </c>
      <c r="L45" s="124">
        <f t="shared" si="47"/>
        <v>2108.4379713750004</v>
      </c>
      <c r="M45" s="124">
        <f t="shared" si="47"/>
        <v>2676.139061625</v>
      </c>
      <c r="N45" s="124">
        <f t="shared" si="47"/>
        <v>2767.6388081250007</v>
      </c>
      <c r="O45" s="125">
        <f t="shared" si="45"/>
        <v>23925.386523000005</v>
      </c>
      <c r="P45" s="191">
        <f>O45/O44</f>
        <v>0.29956324456199</v>
      </c>
      <c r="Q45" t="s">
        <v>164</v>
      </c>
    </row>
    <row r="46" spans="1:17" ht="15">
      <c r="A46">
        <f>A38</f>
        <v>257.4</v>
      </c>
      <c r="B46" t="s">
        <v>101</v>
      </c>
      <c r="C46" s="108">
        <f>C43*$A$38/1000</f>
        <v>4068.9341549999995</v>
      </c>
      <c r="D46" s="109">
        <f>D43*$A$38/1000</f>
        <v>3806.3896942499987</v>
      </c>
      <c r="E46" s="109">
        <f aca="true" t="shared" si="48" ref="E46:N46">E43*$A$38/1000</f>
        <v>4540.3982909999995</v>
      </c>
      <c r="F46" s="109">
        <f t="shared" si="48"/>
        <v>4477.216243499999</v>
      </c>
      <c r="G46" s="109">
        <f t="shared" si="48"/>
        <v>5061.78805275</v>
      </c>
      <c r="H46" s="109">
        <f t="shared" si="48"/>
        <v>4881.5391982500005</v>
      </c>
      <c r="I46" s="109">
        <f t="shared" si="48"/>
        <v>5061.26681775</v>
      </c>
      <c r="J46" s="109">
        <f t="shared" si="48"/>
        <v>5060.148736499999</v>
      </c>
      <c r="K46" s="109">
        <f t="shared" si="48"/>
        <v>4623.352841249999</v>
      </c>
      <c r="L46" s="109">
        <f t="shared" si="48"/>
        <v>4562.6717565</v>
      </c>
      <c r="M46" s="109">
        <f>M43*$A$38/1000</f>
        <v>3935.896321499999</v>
      </c>
      <c r="N46" s="109">
        <f t="shared" si="48"/>
        <v>4062.5750879999996</v>
      </c>
      <c r="O46" s="110">
        <f t="shared" si="45"/>
        <v>54142.17719625</v>
      </c>
      <c r="P46" s="191">
        <f>O46/O44</f>
        <v>0.6778994459699594</v>
      </c>
      <c r="Q46" t="s">
        <v>165</v>
      </c>
    </row>
    <row r="47" spans="1:17" ht="15">
      <c r="A47" s="83">
        <v>150</v>
      </c>
      <c r="B47" t="s">
        <v>60</v>
      </c>
      <c r="C47" s="111">
        <f>$A$47</f>
        <v>150</v>
      </c>
      <c r="D47" s="112">
        <f>$A$47</f>
        <v>150</v>
      </c>
      <c r="E47" s="112">
        <f aca="true" t="shared" si="49" ref="E47:N47">$A$47</f>
        <v>150</v>
      </c>
      <c r="F47" s="112">
        <f t="shared" si="49"/>
        <v>150</v>
      </c>
      <c r="G47" s="112">
        <f t="shared" si="49"/>
        <v>150</v>
      </c>
      <c r="H47" s="112">
        <f t="shared" si="49"/>
        <v>150</v>
      </c>
      <c r="I47" s="112">
        <f t="shared" si="49"/>
        <v>150</v>
      </c>
      <c r="J47" s="112">
        <f t="shared" si="49"/>
        <v>150</v>
      </c>
      <c r="K47" s="112">
        <f t="shared" si="49"/>
        <v>150</v>
      </c>
      <c r="L47" s="112">
        <f t="shared" si="49"/>
        <v>150</v>
      </c>
      <c r="M47" s="112">
        <f t="shared" si="49"/>
        <v>150</v>
      </c>
      <c r="N47" s="112">
        <f t="shared" si="49"/>
        <v>150</v>
      </c>
      <c r="O47" s="107">
        <f aca="true" t="shared" si="50" ref="O47:O55">SUM(C47:N47)</f>
        <v>1800</v>
      </c>
      <c r="P47" s="191">
        <f>O47/O44</f>
        <v>0.02253730946805076</v>
      </c>
      <c r="Q47" t="s">
        <v>147</v>
      </c>
    </row>
    <row r="48" spans="2:16" ht="15">
      <c r="B48" t="s">
        <v>109</v>
      </c>
      <c r="C48" s="183">
        <f>'B21'!C41</f>
        <v>30</v>
      </c>
      <c r="D48" s="112">
        <f>$C$48</f>
        <v>30</v>
      </c>
      <c r="E48" s="112">
        <f aca="true" t="shared" si="51" ref="E48:N48">$C$48</f>
        <v>30</v>
      </c>
      <c r="F48" s="112">
        <f t="shared" si="51"/>
        <v>30</v>
      </c>
      <c r="G48" s="112">
        <f t="shared" si="51"/>
        <v>30</v>
      </c>
      <c r="H48" s="112">
        <f t="shared" si="51"/>
        <v>30</v>
      </c>
      <c r="I48" s="112">
        <f t="shared" si="51"/>
        <v>30</v>
      </c>
      <c r="J48" s="112">
        <f t="shared" si="51"/>
        <v>30</v>
      </c>
      <c r="K48" s="112">
        <f t="shared" si="51"/>
        <v>30</v>
      </c>
      <c r="L48" s="112">
        <f t="shared" si="51"/>
        <v>30</v>
      </c>
      <c r="M48" s="112">
        <f t="shared" si="51"/>
        <v>30</v>
      </c>
      <c r="N48" s="112">
        <f t="shared" si="51"/>
        <v>30</v>
      </c>
      <c r="O48" s="107"/>
      <c r="P48" s="191"/>
    </row>
    <row r="49" spans="1:17" ht="15">
      <c r="A49" s="20" t="s">
        <v>84</v>
      </c>
      <c r="B49" s="20" t="s">
        <v>75</v>
      </c>
      <c r="C49" s="105">
        <f>SUM(C50:C55)</f>
        <v>2668.466945</v>
      </c>
      <c r="D49" s="106">
        <f>SUM(D50:D55)</f>
        <v>2525.2395355500003</v>
      </c>
      <c r="E49" s="106">
        <f aca="true" t="shared" si="52" ref="E49:N49">SUM(E50:E55)</f>
        <v>2494.3895866</v>
      </c>
      <c r="F49" s="106">
        <f t="shared" si="52"/>
        <v>2278.6004901</v>
      </c>
      <c r="G49" s="106">
        <f t="shared" si="52"/>
        <v>2317.4329206499997</v>
      </c>
      <c r="H49" s="106">
        <f t="shared" si="52"/>
        <v>2253.55328595</v>
      </c>
      <c r="I49" s="106">
        <f t="shared" si="52"/>
        <v>2317.02543165</v>
      </c>
      <c r="J49" s="106">
        <f t="shared" si="52"/>
        <v>2317.8728459</v>
      </c>
      <c r="K49" s="106">
        <f t="shared" si="52"/>
        <v>2339.91518775</v>
      </c>
      <c r="L49" s="106">
        <f t="shared" si="52"/>
        <v>2502.6674979000004</v>
      </c>
      <c r="M49" s="106">
        <f t="shared" si="52"/>
        <v>2595.4081728999995</v>
      </c>
      <c r="N49" s="106">
        <f t="shared" si="52"/>
        <v>2667.0064748</v>
      </c>
      <c r="O49" s="107">
        <f t="shared" si="50"/>
        <v>29277.578374750003</v>
      </c>
      <c r="P49" s="191"/>
      <c r="Q49" t="s">
        <v>75</v>
      </c>
    </row>
    <row r="50" spans="1:17" ht="15">
      <c r="A50" s="82">
        <v>10700</v>
      </c>
      <c r="B50" s="18" t="s">
        <v>71</v>
      </c>
      <c r="C50" s="111">
        <f>C$48/1000*$A$50</f>
        <v>321</v>
      </c>
      <c r="D50" s="112">
        <f aca="true" t="shared" si="53" ref="D50:N50">D$48/1000*$A$50</f>
        <v>321</v>
      </c>
      <c r="E50" s="112">
        <f t="shared" si="53"/>
        <v>321</v>
      </c>
      <c r="F50" s="112">
        <f t="shared" si="53"/>
        <v>321</v>
      </c>
      <c r="G50" s="112">
        <f t="shared" si="53"/>
        <v>321</v>
      </c>
      <c r="H50" s="112">
        <f t="shared" si="53"/>
        <v>321</v>
      </c>
      <c r="I50" s="112">
        <f t="shared" si="53"/>
        <v>321</v>
      </c>
      <c r="J50" s="112">
        <f t="shared" si="53"/>
        <v>321</v>
      </c>
      <c r="K50" s="112">
        <f t="shared" si="53"/>
        <v>321</v>
      </c>
      <c r="L50" s="112">
        <f t="shared" si="53"/>
        <v>321</v>
      </c>
      <c r="M50" s="112">
        <f t="shared" si="53"/>
        <v>321</v>
      </c>
      <c r="N50" s="112">
        <f t="shared" si="53"/>
        <v>321</v>
      </c>
      <c r="O50" s="107">
        <f t="shared" si="50"/>
        <v>3852</v>
      </c>
      <c r="P50" s="191">
        <f>O50/O49</f>
        <v>0.13156825850467532</v>
      </c>
      <c r="Q50" t="s">
        <v>149</v>
      </c>
    </row>
    <row r="51" spans="1:17" ht="15">
      <c r="A51" s="82">
        <v>2.63</v>
      </c>
      <c r="B51" s="18" t="s">
        <v>72</v>
      </c>
      <c r="C51" s="111">
        <f>C$48*$A$51</f>
        <v>78.89999999999999</v>
      </c>
      <c r="D51" s="112">
        <f aca="true" t="shared" si="54" ref="D51:N51">D$48*$A$51</f>
        <v>78.89999999999999</v>
      </c>
      <c r="E51" s="112">
        <f t="shared" si="54"/>
        <v>78.89999999999999</v>
      </c>
      <c r="F51" s="112">
        <f t="shared" si="54"/>
        <v>78.89999999999999</v>
      </c>
      <c r="G51" s="112">
        <f t="shared" si="54"/>
        <v>78.89999999999999</v>
      </c>
      <c r="H51" s="112">
        <f t="shared" si="54"/>
        <v>78.89999999999999</v>
      </c>
      <c r="I51" s="112">
        <f t="shared" si="54"/>
        <v>78.89999999999999</v>
      </c>
      <c r="J51" s="112">
        <f t="shared" si="54"/>
        <v>78.89999999999999</v>
      </c>
      <c r="K51" s="112">
        <f t="shared" si="54"/>
        <v>78.89999999999999</v>
      </c>
      <c r="L51" s="112">
        <f t="shared" si="54"/>
        <v>78.89999999999999</v>
      </c>
      <c r="M51" s="112">
        <f t="shared" si="54"/>
        <v>78.89999999999999</v>
      </c>
      <c r="N51" s="112">
        <f t="shared" si="54"/>
        <v>78.89999999999999</v>
      </c>
      <c r="O51" s="107">
        <f t="shared" si="50"/>
        <v>946.7999999999998</v>
      </c>
      <c r="P51" s="191">
        <f>O51/O49</f>
        <v>0.032338740174513644</v>
      </c>
      <c r="Q51" t="s">
        <v>148</v>
      </c>
    </row>
    <row r="52" spans="1:17" ht="15">
      <c r="A52" s="83">
        <v>148.73</v>
      </c>
      <c r="B52" t="s">
        <v>74</v>
      </c>
      <c r="C52" s="123">
        <f>C42/1000*$A$52</f>
        <v>1161.69805305</v>
      </c>
      <c r="D52" s="124">
        <f>D42/1000*$A$52</f>
        <v>1087.0383817375</v>
      </c>
      <c r="E52" s="124">
        <f aca="true" t="shared" si="55" ref="E52:N52">E42/1000*$A$52</f>
        <v>882.46937645</v>
      </c>
      <c r="F52" s="124">
        <f t="shared" si="55"/>
        <v>690.7402320625</v>
      </c>
      <c r="G52" s="124">
        <f t="shared" si="55"/>
        <v>588.5779668875</v>
      </c>
      <c r="H52" s="124">
        <f t="shared" si="55"/>
        <v>570.3369760374999</v>
      </c>
      <c r="I52" s="124">
        <f t="shared" si="55"/>
        <v>588.3117401874999</v>
      </c>
      <c r="J52" s="124">
        <f t="shared" si="55"/>
        <v>589.3904045125</v>
      </c>
      <c r="K52" s="124">
        <f t="shared" si="55"/>
        <v>714.6563878874999</v>
      </c>
      <c r="L52" s="124">
        <f t="shared" si="55"/>
        <v>885.0916722625</v>
      </c>
      <c r="M52" s="124">
        <f t="shared" si="55"/>
        <v>1123.4043540374998</v>
      </c>
      <c r="N52" s="124">
        <f t="shared" si="55"/>
        <v>1161.8146201875</v>
      </c>
      <c r="O52" s="125">
        <f t="shared" si="50"/>
        <v>10043.530165299999</v>
      </c>
      <c r="P52" s="191">
        <f>O52/O49</f>
        <v>0.3430451124319041</v>
      </c>
      <c r="Q52" t="s">
        <v>166</v>
      </c>
    </row>
    <row r="53" spans="1:17" ht="15">
      <c r="A53" s="83">
        <v>57.57</v>
      </c>
      <c r="B53" t="s">
        <v>74</v>
      </c>
      <c r="C53" s="113">
        <f>C43/1000*$A$53</f>
        <v>910.0564852499999</v>
      </c>
      <c r="D53" s="114">
        <f>D43/1000*$A$53</f>
        <v>851.3358768374999</v>
      </c>
      <c r="E53" s="114">
        <f aca="true" t="shared" si="56" ref="E53:N53">E43/1000*$A$53</f>
        <v>1015.5040000500001</v>
      </c>
      <c r="F53" s="114">
        <f t="shared" si="56"/>
        <v>1001.372723925</v>
      </c>
      <c r="G53" s="114">
        <f t="shared" si="56"/>
        <v>1132.1178640125</v>
      </c>
      <c r="H53" s="114">
        <f t="shared" si="56"/>
        <v>1091.8034640375001</v>
      </c>
      <c r="I53" s="114">
        <f t="shared" si="56"/>
        <v>1132.0012847625</v>
      </c>
      <c r="J53" s="114">
        <f t="shared" si="56"/>
        <v>1131.7512150750001</v>
      </c>
      <c r="K53" s="114">
        <f t="shared" si="56"/>
        <v>1034.0575876874998</v>
      </c>
      <c r="L53" s="114">
        <f t="shared" si="56"/>
        <v>1020.4856760750001</v>
      </c>
      <c r="M53" s="114">
        <f t="shared" si="56"/>
        <v>880.3012868249999</v>
      </c>
      <c r="N53" s="114">
        <f t="shared" si="56"/>
        <v>908.6342183999999</v>
      </c>
      <c r="O53" s="110">
        <f t="shared" si="50"/>
        <v>12109.421682937502</v>
      </c>
      <c r="P53" s="191">
        <f>O53/O49</f>
        <v>0.41360735262794435</v>
      </c>
      <c r="Q53" t="s">
        <v>167</v>
      </c>
    </row>
    <row r="54" spans="1:20" s="18" customFormat="1" ht="15">
      <c r="A54" s="82">
        <v>6.47</v>
      </c>
      <c r="B54" s="18" t="s">
        <v>111</v>
      </c>
      <c r="C54" s="121">
        <f>C$41/1000*$A$54</f>
        <v>152.81240670000003</v>
      </c>
      <c r="D54" s="120">
        <f aca="true" t="shared" si="57" ref="D54:N54">D$41/1000*$A$54</f>
        <v>142.965276975</v>
      </c>
      <c r="E54" s="120">
        <f t="shared" si="57"/>
        <v>152.51621010000002</v>
      </c>
      <c r="F54" s="120">
        <f t="shared" si="57"/>
        <v>142.5875341125</v>
      </c>
      <c r="G54" s="120">
        <f t="shared" si="57"/>
        <v>152.83708975</v>
      </c>
      <c r="H54" s="120">
        <f t="shared" si="57"/>
        <v>147.512845875</v>
      </c>
      <c r="I54" s="120">
        <f t="shared" si="57"/>
        <v>152.81240670000003</v>
      </c>
      <c r="J54" s="120">
        <f t="shared" si="57"/>
        <v>152.8312263125</v>
      </c>
      <c r="K54" s="120">
        <f t="shared" si="57"/>
        <v>147.30121217500002</v>
      </c>
      <c r="L54" s="120">
        <f t="shared" si="57"/>
        <v>153.1901495625</v>
      </c>
      <c r="M54" s="120">
        <f t="shared" si="57"/>
        <v>147.8025320375</v>
      </c>
      <c r="N54" s="120">
        <f t="shared" si="57"/>
        <v>152.65763621250002</v>
      </c>
      <c r="O54" s="122">
        <f t="shared" si="50"/>
        <v>1797.8265265125003</v>
      </c>
      <c r="P54" s="194">
        <f>O54/O49</f>
        <v>0.061406257836645675</v>
      </c>
      <c r="Q54" t="s">
        <v>150</v>
      </c>
      <c r="T54"/>
    </row>
    <row r="55" spans="1:20" ht="15.75" thickBot="1">
      <c r="A55" s="83">
        <v>44</v>
      </c>
      <c r="B55" t="s">
        <v>60</v>
      </c>
      <c r="C55" s="115">
        <f>$A$55</f>
        <v>44</v>
      </c>
      <c r="D55" s="116">
        <f aca="true" t="shared" si="58" ref="D55:N55">$A$55</f>
        <v>44</v>
      </c>
      <c r="E55" s="116">
        <f t="shared" si="58"/>
        <v>44</v>
      </c>
      <c r="F55" s="116">
        <f t="shared" si="58"/>
        <v>44</v>
      </c>
      <c r="G55" s="116">
        <f t="shared" si="58"/>
        <v>44</v>
      </c>
      <c r="H55" s="116">
        <f t="shared" si="58"/>
        <v>44</v>
      </c>
      <c r="I55" s="116">
        <f t="shared" si="58"/>
        <v>44</v>
      </c>
      <c r="J55" s="116">
        <f t="shared" si="58"/>
        <v>44</v>
      </c>
      <c r="K55" s="116">
        <f t="shared" si="58"/>
        <v>44</v>
      </c>
      <c r="L55" s="116">
        <f t="shared" si="58"/>
        <v>44</v>
      </c>
      <c r="M55" s="116">
        <f t="shared" si="58"/>
        <v>44</v>
      </c>
      <c r="N55" s="116">
        <f t="shared" si="58"/>
        <v>44</v>
      </c>
      <c r="O55" s="117">
        <f t="shared" si="50"/>
        <v>528</v>
      </c>
      <c r="P55" s="191">
        <f>O55/O49</f>
        <v>0.018034278424316864</v>
      </c>
      <c r="Q55" s="18" t="s">
        <v>147</v>
      </c>
      <c r="T55" s="18"/>
    </row>
    <row r="56" spans="3:15" ht="15"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</row>
    <row r="57" spans="2:15" ht="15">
      <c r="B57" s="20" t="s">
        <v>88</v>
      </c>
      <c r="C57" s="118">
        <f>C44+C49</f>
        <v>9654.762225499999</v>
      </c>
      <c r="D57" s="118">
        <f aca="true" t="shared" si="59" ref="D57:O57">D44+D49</f>
        <v>9071.138398424999</v>
      </c>
      <c r="E57" s="118">
        <f t="shared" si="59"/>
        <v>9286.9790971</v>
      </c>
      <c r="F57" s="118">
        <f t="shared" si="59"/>
        <v>8551.276722974999</v>
      </c>
      <c r="G57" s="118">
        <f t="shared" si="59"/>
        <v>8931.313178525</v>
      </c>
      <c r="H57" s="118">
        <f t="shared" si="59"/>
        <v>8643.731565825</v>
      </c>
      <c r="I57" s="118">
        <f t="shared" si="59"/>
        <v>8929.750257525</v>
      </c>
      <c r="J57" s="118">
        <f t="shared" si="59"/>
        <v>8932.049151275</v>
      </c>
      <c r="K57" s="118">
        <f t="shared" si="59"/>
        <v>8815.700344124998</v>
      </c>
      <c r="L57" s="118">
        <f t="shared" si="59"/>
        <v>9323.777225775</v>
      </c>
      <c r="M57" s="118">
        <f t="shared" si="59"/>
        <v>9357.443556024999</v>
      </c>
      <c r="N57" s="118">
        <f t="shared" si="59"/>
        <v>9647.220370925</v>
      </c>
      <c r="O57" s="118">
        <f t="shared" si="59"/>
        <v>109145.14209399998</v>
      </c>
    </row>
    <row r="58" spans="4:15" ht="15"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</row>
    <row r="59" spans="4:15" ht="15">
      <c r="D59" s="64"/>
      <c r="E59" s="64"/>
      <c r="F59" s="64"/>
      <c r="G59" s="64"/>
      <c r="H59" s="64"/>
      <c r="I59" s="64"/>
      <c r="J59" s="64"/>
      <c r="K59" s="64"/>
      <c r="L59" s="63"/>
      <c r="M59" s="63"/>
      <c r="N59" s="63"/>
      <c r="O59" s="63"/>
    </row>
    <row r="60" spans="13:15" ht="15">
      <c r="M60" s="16"/>
      <c r="O60" s="16"/>
    </row>
  </sheetData>
  <sheetProtection/>
  <mergeCells count="41">
    <mergeCell ref="AY29:AZ29"/>
    <mergeCell ref="BA29:BB29"/>
    <mergeCell ref="AY1:BM1"/>
    <mergeCell ref="AZ2:BA2"/>
    <mergeCell ref="BB2:BC2"/>
    <mergeCell ref="BD2:BE2"/>
    <mergeCell ref="BF2:BG2"/>
    <mergeCell ref="BH2:BI2"/>
    <mergeCell ref="BJ2:BK2"/>
    <mergeCell ref="BL2:BM2"/>
    <mergeCell ref="C1:Q1"/>
    <mergeCell ref="AD2:AE2"/>
    <mergeCell ref="AF2:AG2"/>
    <mergeCell ref="S1:AG1"/>
    <mergeCell ref="D2:E2"/>
    <mergeCell ref="F2:G2"/>
    <mergeCell ref="H2:I2"/>
    <mergeCell ref="J2:K2"/>
    <mergeCell ref="L2:M2"/>
    <mergeCell ref="N2:O2"/>
    <mergeCell ref="AV2:AW2"/>
    <mergeCell ref="AI1:AW1"/>
    <mergeCell ref="AL2:AM2"/>
    <mergeCell ref="AN2:AO2"/>
    <mergeCell ref="AP2:AQ2"/>
    <mergeCell ref="AR2:AS2"/>
    <mergeCell ref="AT2:AU2"/>
    <mergeCell ref="C29:D29"/>
    <mergeCell ref="E29:F29"/>
    <mergeCell ref="S29:T29"/>
    <mergeCell ref="U29:V29"/>
    <mergeCell ref="P40:T40"/>
    <mergeCell ref="AK29:AL29"/>
    <mergeCell ref="T2:U2"/>
    <mergeCell ref="V2:W2"/>
    <mergeCell ref="X2:Y2"/>
    <mergeCell ref="Z2:AA2"/>
    <mergeCell ref="AB2:AC2"/>
    <mergeCell ref="AJ2:AK2"/>
    <mergeCell ref="AI29:AJ29"/>
    <mergeCell ref="P2:Q2"/>
  </mergeCells>
  <printOptions/>
  <pageMargins left="0.7" right="0.7" top="0.75" bottom="0.75" header="0.3" footer="0.3"/>
  <pageSetup horizontalDpi="600" verticalDpi="600" orientation="portrait" paperSize="9" r:id="rId1"/>
  <ignoredErrors>
    <ignoredError sqref="U4:U27 W4:W27 Y4:Y27 AA4:AA27 AC4:AC27 AE4:AE27 BG4:BG27 AO4:AO27 BE4:BE27 AK4:AK27 BA4:BA27 AM4:AM27 AQ4:AQ27 AS4:AS27 AU4:AU27 BC4:BC27 BI4:BI27 BK4:BK27 E4:E27 G4:G27 I4:I27 K4:K27 M4:M27 O4:O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O65"/>
  <sheetViews>
    <sheetView tabSelected="1" zoomScalePageLayoutView="0" workbookViewId="0" topLeftCell="A36">
      <selection activeCell="B64" sqref="B64"/>
    </sheetView>
  </sheetViews>
  <sheetFormatPr defaultColWidth="9.140625" defaultRowHeight="15"/>
  <cols>
    <col min="1" max="1" width="20.8515625" style="0" customWidth="1"/>
    <col min="2" max="2" width="39.57421875" style="0" customWidth="1"/>
    <col min="3" max="3" width="14.421875" style="0" customWidth="1"/>
    <col min="4" max="4" width="14.57421875" style="0" customWidth="1"/>
    <col min="5" max="5" width="12.421875" style="0" customWidth="1"/>
    <col min="6" max="6" width="11.00390625" style="0" customWidth="1"/>
    <col min="15" max="15" width="12.8515625" style="0" customWidth="1"/>
    <col min="17" max="17" width="11.8515625" style="0" customWidth="1"/>
    <col min="29" max="29" width="13.00390625" style="0" customWidth="1"/>
    <col min="33" max="33" width="14.00390625" style="0" customWidth="1"/>
    <col min="41" max="41" width="12.140625" style="0" customWidth="1"/>
  </cols>
  <sheetData>
    <row r="1" spans="3:41" ht="15.75" thickBot="1">
      <c r="C1" s="21"/>
      <c r="D1" s="211" t="s">
        <v>89</v>
      </c>
      <c r="E1" s="211"/>
      <c r="F1" s="211"/>
      <c r="G1" s="211"/>
      <c r="H1" s="211"/>
      <c r="I1" s="21"/>
      <c r="J1" s="21"/>
      <c r="K1" s="21"/>
      <c r="L1" s="21"/>
      <c r="M1" s="21"/>
      <c r="N1" s="21"/>
      <c r="O1" s="21"/>
      <c r="P1" s="21"/>
      <c r="Q1" s="21"/>
      <c r="T1" s="215" t="s">
        <v>90</v>
      </c>
      <c r="U1" s="215"/>
      <c r="V1" s="215"/>
      <c r="AE1" s="71"/>
      <c r="AF1" s="216"/>
      <c r="AG1" s="216"/>
      <c r="AH1" s="71"/>
      <c r="AI1" s="71"/>
      <c r="AJ1" s="71"/>
      <c r="AK1" s="71"/>
      <c r="AL1" s="71"/>
      <c r="AM1" s="71"/>
      <c r="AN1" s="71"/>
      <c r="AO1" s="71"/>
    </row>
    <row r="2" spans="3:41" ht="15">
      <c r="C2" s="45"/>
      <c r="D2" s="207" t="s">
        <v>0</v>
      </c>
      <c r="E2" s="207"/>
      <c r="F2" s="207" t="s">
        <v>1</v>
      </c>
      <c r="G2" s="207"/>
      <c r="H2" s="207" t="s">
        <v>2</v>
      </c>
      <c r="I2" s="207"/>
      <c r="J2" s="207" t="s">
        <v>3</v>
      </c>
      <c r="K2" s="207"/>
      <c r="L2" s="207" t="s">
        <v>4</v>
      </c>
      <c r="M2" s="207"/>
      <c r="N2" s="207" t="s">
        <v>5</v>
      </c>
      <c r="O2" s="207"/>
      <c r="P2" s="207" t="s">
        <v>6</v>
      </c>
      <c r="Q2" s="208"/>
      <c r="S2" s="45"/>
      <c r="T2" s="207" t="s">
        <v>0</v>
      </c>
      <c r="U2" s="207"/>
      <c r="V2" s="207" t="s">
        <v>1</v>
      </c>
      <c r="W2" s="207"/>
      <c r="X2" s="207" t="s">
        <v>2</v>
      </c>
      <c r="Y2" s="207"/>
      <c r="Z2" s="207" t="s">
        <v>3</v>
      </c>
      <c r="AA2" s="207"/>
      <c r="AB2" s="207" t="s">
        <v>4</v>
      </c>
      <c r="AC2" s="207"/>
      <c r="AD2" s="207" t="s">
        <v>5</v>
      </c>
      <c r="AE2" s="207"/>
      <c r="AF2" s="207" t="s">
        <v>6</v>
      </c>
      <c r="AG2" s="208"/>
      <c r="AH2" s="91"/>
      <c r="AI2" s="91"/>
      <c r="AJ2" s="91"/>
      <c r="AK2" s="91"/>
      <c r="AL2" s="91"/>
      <c r="AM2" s="91"/>
      <c r="AN2" s="91"/>
      <c r="AO2" s="91"/>
    </row>
    <row r="3" spans="3:41" ht="15">
      <c r="C3" s="46" t="s">
        <v>7</v>
      </c>
      <c r="D3" s="44" t="s">
        <v>121</v>
      </c>
      <c r="E3" s="44" t="s">
        <v>122</v>
      </c>
      <c r="F3" s="44" t="s">
        <v>121</v>
      </c>
      <c r="G3" s="44" t="s">
        <v>122</v>
      </c>
      <c r="H3" s="44" t="s">
        <v>121</v>
      </c>
      <c r="I3" s="44" t="s">
        <v>122</v>
      </c>
      <c r="J3" s="44" t="s">
        <v>121</v>
      </c>
      <c r="K3" s="44" t="s">
        <v>122</v>
      </c>
      <c r="L3" s="44" t="s">
        <v>121</v>
      </c>
      <c r="M3" s="44" t="s">
        <v>122</v>
      </c>
      <c r="N3" s="44" t="s">
        <v>121</v>
      </c>
      <c r="O3" s="44" t="s">
        <v>122</v>
      </c>
      <c r="P3" s="44" t="s">
        <v>121</v>
      </c>
      <c r="Q3" s="47" t="s">
        <v>122</v>
      </c>
      <c r="S3" s="46" t="s">
        <v>7</v>
      </c>
      <c r="T3" s="44" t="s">
        <v>121</v>
      </c>
      <c r="U3" s="44" t="s">
        <v>122</v>
      </c>
      <c r="V3" s="44" t="s">
        <v>121</v>
      </c>
      <c r="W3" s="44" t="s">
        <v>122</v>
      </c>
      <c r="X3" s="44" t="s">
        <v>121</v>
      </c>
      <c r="Y3" s="44" t="s">
        <v>122</v>
      </c>
      <c r="Z3" s="44" t="s">
        <v>121</v>
      </c>
      <c r="AA3" s="44" t="s">
        <v>122</v>
      </c>
      <c r="AB3" s="44" t="s">
        <v>121</v>
      </c>
      <c r="AC3" s="44" t="s">
        <v>122</v>
      </c>
      <c r="AD3" s="44" t="s">
        <v>121</v>
      </c>
      <c r="AE3" s="44" t="s">
        <v>122</v>
      </c>
      <c r="AF3" s="44" t="s">
        <v>121</v>
      </c>
      <c r="AG3" s="47" t="s">
        <v>122</v>
      </c>
      <c r="AH3" s="71"/>
      <c r="AI3" s="71"/>
      <c r="AJ3" s="71"/>
      <c r="AK3" s="71"/>
      <c r="AL3" s="71"/>
      <c r="AM3" s="71"/>
      <c r="AN3" s="71"/>
      <c r="AO3" s="71"/>
    </row>
    <row r="4" spans="3:41" ht="15">
      <c r="C4" s="48" t="s">
        <v>8</v>
      </c>
      <c r="D4" s="72">
        <f>J30</f>
        <v>4</v>
      </c>
      <c r="E4" s="178">
        <f>'B21'!E4</f>
        <v>35.76375</v>
      </c>
      <c r="F4" s="72">
        <f>$J$30</f>
        <v>4</v>
      </c>
      <c r="G4" s="178">
        <f>'B21'!G4</f>
        <v>33.87375</v>
      </c>
      <c r="H4" s="72">
        <f>$J$30</f>
        <v>4</v>
      </c>
      <c r="I4" s="178">
        <f>'B21'!I4</f>
        <v>35.6025</v>
      </c>
      <c r="J4" s="72">
        <f>$J$30</f>
        <v>4</v>
      </c>
      <c r="K4" s="178">
        <f>'B21'!K4</f>
        <v>32.985</v>
      </c>
      <c r="L4" s="72">
        <f>$J$30</f>
        <v>4</v>
      </c>
      <c r="M4" s="180">
        <f>'B21'!M4</f>
        <v>32.47875</v>
      </c>
      <c r="N4" s="72">
        <f>$J$30</f>
        <v>4</v>
      </c>
      <c r="O4" s="180">
        <f>'B21'!O4</f>
        <v>29.95375</v>
      </c>
      <c r="P4" s="72">
        <f>$J$30</f>
        <v>4</v>
      </c>
      <c r="Q4" s="181">
        <f>'B21'!Q4</f>
        <v>29.54</v>
      </c>
      <c r="S4" s="48" t="s">
        <v>8</v>
      </c>
      <c r="T4" s="72">
        <f>$J$30</f>
        <v>4</v>
      </c>
      <c r="U4" s="79">
        <f>$E4</f>
        <v>35.76375</v>
      </c>
      <c r="V4" s="72">
        <f>$J$30</f>
        <v>4</v>
      </c>
      <c r="W4" s="79">
        <f>$G4</f>
        <v>33.87375</v>
      </c>
      <c r="X4" s="72">
        <f>$J$30</f>
        <v>4</v>
      </c>
      <c r="Y4" s="79">
        <f>$I4</f>
        <v>35.6025</v>
      </c>
      <c r="Z4" s="72">
        <f>$J$30</f>
        <v>4</v>
      </c>
      <c r="AA4" s="79">
        <f>$K4</f>
        <v>32.985</v>
      </c>
      <c r="AB4" s="72">
        <f>$J$30</f>
        <v>4</v>
      </c>
      <c r="AC4" s="43">
        <f>$M4</f>
        <v>32.47875</v>
      </c>
      <c r="AD4" s="72">
        <f>$J$30</f>
        <v>4</v>
      </c>
      <c r="AE4" s="43">
        <f>$O4</f>
        <v>29.95375</v>
      </c>
      <c r="AF4" s="72">
        <f>$J$30</f>
        <v>4</v>
      </c>
      <c r="AG4" s="65">
        <f>$Q4</f>
        <v>29.54</v>
      </c>
      <c r="AH4" s="89"/>
      <c r="AI4" s="22"/>
      <c r="AJ4" s="89"/>
      <c r="AK4" s="22"/>
      <c r="AL4" s="89"/>
      <c r="AM4" s="22"/>
      <c r="AN4" s="89"/>
      <c r="AO4" s="22"/>
    </row>
    <row r="5" spans="3:41" ht="15">
      <c r="C5" s="48" t="s">
        <v>9</v>
      </c>
      <c r="D5" s="72">
        <f>J30</f>
        <v>4</v>
      </c>
      <c r="E5" s="178">
        <f>'B21'!E5</f>
        <v>35.6125</v>
      </c>
      <c r="F5" s="72">
        <f aca="true" t="shared" si="0" ref="F5:P10">$J$30</f>
        <v>4</v>
      </c>
      <c r="G5" s="178">
        <f>'B21'!G5</f>
        <v>33.65375</v>
      </c>
      <c r="H5" s="72">
        <f t="shared" si="0"/>
        <v>4</v>
      </c>
      <c r="I5" s="178">
        <f>'B21'!I5</f>
        <v>32.46625</v>
      </c>
      <c r="J5" s="72">
        <f t="shared" si="0"/>
        <v>4</v>
      </c>
      <c r="K5" s="178">
        <f>'B21'!K5</f>
        <v>32.82125</v>
      </c>
      <c r="L5" s="72">
        <f t="shared" si="0"/>
        <v>4</v>
      </c>
      <c r="M5" s="180">
        <f>'B21'!M5</f>
        <v>32.13625</v>
      </c>
      <c r="N5" s="72">
        <f t="shared" si="0"/>
        <v>4</v>
      </c>
      <c r="O5" s="180">
        <f>'B21'!O5</f>
        <v>32.3725</v>
      </c>
      <c r="P5" s="72">
        <f t="shared" si="0"/>
        <v>4</v>
      </c>
      <c r="Q5" s="181">
        <f>'B21'!Q5</f>
        <v>30.2225</v>
      </c>
      <c r="S5" s="48" t="s">
        <v>9</v>
      </c>
      <c r="T5" s="72">
        <f aca="true" t="shared" si="1" ref="T5:AF9">$J$30</f>
        <v>4</v>
      </c>
      <c r="U5" s="79">
        <f aca="true" t="shared" si="2" ref="U5:U27">$E5</f>
        <v>35.6125</v>
      </c>
      <c r="V5" s="72">
        <f t="shared" si="1"/>
        <v>4</v>
      </c>
      <c r="W5" s="79">
        <f aca="true" t="shared" si="3" ref="W5:W27">$G5</f>
        <v>33.65375</v>
      </c>
      <c r="X5" s="72">
        <f t="shared" si="1"/>
        <v>4</v>
      </c>
      <c r="Y5" s="79">
        <f aca="true" t="shared" si="4" ref="Y5:Y27">$I5</f>
        <v>32.46625</v>
      </c>
      <c r="Z5" s="72">
        <f t="shared" si="1"/>
        <v>4</v>
      </c>
      <c r="AA5" s="79">
        <f aca="true" t="shared" si="5" ref="AA5:AA27">$K5</f>
        <v>32.82125</v>
      </c>
      <c r="AB5" s="72">
        <f t="shared" si="1"/>
        <v>4</v>
      </c>
      <c r="AC5" s="43">
        <f aca="true" t="shared" si="6" ref="AC5:AC27">$M5</f>
        <v>32.13625</v>
      </c>
      <c r="AD5" s="72">
        <f t="shared" si="1"/>
        <v>4</v>
      </c>
      <c r="AE5" s="43">
        <f aca="true" t="shared" si="7" ref="AE5:AE27">$O5</f>
        <v>32.3725</v>
      </c>
      <c r="AF5" s="72">
        <f t="shared" si="1"/>
        <v>4</v>
      </c>
      <c r="AG5" s="65">
        <f aca="true" t="shared" si="8" ref="AG5:AG27">$Q5</f>
        <v>30.2225</v>
      </c>
      <c r="AH5" s="89"/>
      <c r="AI5" s="22"/>
      <c r="AJ5" s="89"/>
      <c r="AK5" s="22"/>
      <c r="AL5" s="89"/>
      <c r="AM5" s="22"/>
      <c r="AN5" s="89"/>
      <c r="AO5" s="22"/>
    </row>
    <row r="6" spans="3:41" ht="15">
      <c r="C6" s="48" t="s">
        <v>10</v>
      </c>
      <c r="D6" s="72">
        <f>J30</f>
        <v>4</v>
      </c>
      <c r="E6" s="178">
        <f>'B21'!E6</f>
        <v>35.10375</v>
      </c>
      <c r="F6" s="72">
        <f t="shared" si="0"/>
        <v>4</v>
      </c>
      <c r="G6" s="178">
        <f>'B21'!G6</f>
        <v>34.0875</v>
      </c>
      <c r="H6" s="72">
        <f t="shared" si="0"/>
        <v>4</v>
      </c>
      <c r="I6" s="178">
        <f>'B21'!I6</f>
        <v>32.1325</v>
      </c>
      <c r="J6" s="72">
        <f t="shared" si="0"/>
        <v>4</v>
      </c>
      <c r="K6" s="178">
        <f>'B21'!K6</f>
        <v>32.64375</v>
      </c>
      <c r="L6" s="72">
        <f t="shared" si="0"/>
        <v>4</v>
      </c>
      <c r="M6" s="180">
        <f>'B21'!M6</f>
        <v>34.91875</v>
      </c>
      <c r="N6" s="72">
        <f t="shared" si="0"/>
        <v>4</v>
      </c>
      <c r="O6" s="180">
        <f>'B21'!O6</f>
        <v>30.48375</v>
      </c>
      <c r="P6" s="72">
        <f t="shared" si="0"/>
        <v>4</v>
      </c>
      <c r="Q6" s="181">
        <f>'B21'!Q6</f>
        <v>30.13625</v>
      </c>
      <c r="S6" s="48" t="s">
        <v>10</v>
      </c>
      <c r="T6" s="72">
        <f t="shared" si="1"/>
        <v>4</v>
      </c>
      <c r="U6" s="79">
        <f t="shared" si="2"/>
        <v>35.10375</v>
      </c>
      <c r="V6" s="72">
        <f t="shared" si="1"/>
        <v>4</v>
      </c>
      <c r="W6" s="79">
        <f t="shared" si="3"/>
        <v>34.0875</v>
      </c>
      <c r="X6" s="72">
        <f t="shared" si="1"/>
        <v>4</v>
      </c>
      <c r="Y6" s="79">
        <f t="shared" si="4"/>
        <v>32.1325</v>
      </c>
      <c r="Z6" s="72">
        <f t="shared" si="1"/>
        <v>4</v>
      </c>
      <c r="AA6" s="79">
        <f t="shared" si="5"/>
        <v>32.64375</v>
      </c>
      <c r="AB6" s="72">
        <f t="shared" si="1"/>
        <v>4</v>
      </c>
      <c r="AC6" s="43">
        <f t="shared" si="6"/>
        <v>34.91875</v>
      </c>
      <c r="AD6" s="72">
        <f t="shared" si="1"/>
        <v>4</v>
      </c>
      <c r="AE6" s="43">
        <f t="shared" si="7"/>
        <v>30.48375</v>
      </c>
      <c r="AF6" s="72">
        <f t="shared" si="1"/>
        <v>4</v>
      </c>
      <c r="AG6" s="65">
        <f t="shared" si="8"/>
        <v>30.13625</v>
      </c>
      <c r="AH6" s="89"/>
      <c r="AI6" s="22"/>
      <c r="AJ6" s="89"/>
      <c r="AK6" s="22"/>
      <c r="AL6" s="89"/>
      <c r="AM6" s="22"/>
      <c r="AN6" s="89"/>
      <c r="AO6" s="22"/>
    </row>
    <row r="7" spans="3:41" ht="15">
      <c r="C7" s="48" t="s">
        <v>11</v>
      </c>
      <c r="D7" s="72">
        <f>J30</f>
        <v>4</v>
      </c>
      <c r="E7" s="178">
        <f>'B21'!E7</f>
        <v>35.01</v>
      </c>
      <c r="F7" s="72">
        <f t="shared" si="0"/>
        <v>4</v>
      </c>
      <c r="G7" s="178">
        <f>'B21'!G7</f>
        <v>32.96375</v>
      </c>
      <c r="H7" s="72">
        <f t="shared" si="0"/>
        <v>4</v>
      </c>
      <c r="I7" s="178">
        <f>'B21'!I7</f>
        <v>31.89125</v>
      </c>
      <c r="J7" s="72">
        <f t="shared" si="0"/>
        <v>4</v>
      </c>
      <c r="K7" s="178">
        <f>'B21'!K7</f>
        <v>33.10375</v>
      </c>
      <c r="L7" s="72">
        <f t="shared" si="0"/>
        <v>4</v>
      </c>
      <c r="M7" s="180">
        <f>'B21'!M7</f>
        <v>33.585</v>
      </c>
      <c r="N7" s="72">
        <f t="shared" si="0"/>
        <v>4</v>
      </c>
      <c r="O7" s="180">
        <f>'B21'!O7</f>
        <v>30.63125</v>
      </c>
      <c r="P7" s="72">
        <f t="shared" si="0"/>
        <v>4</v>
      </c>
      <c r="Q7" s="181">
        <f>'B21'!Q7</f>
        <v>30.7375</v>
      </c>
      <c r="S7" s="48" t="s">
        <v>11</v>
      </c>
      <c r="T7" s="72">
        <f t="shared" si="1"/>
        <v>4</v>
      </c>
      <c r="U7" s="79">
        <f t="shared" si="2"/>
        <v>35.01</v>
      </c>
      <c r="V7" s="72">
        <f t="shared" si="1"/>
        <v>4</v>
      </c>
      <c r="W7" s="79">
        <f t="shared" si="3"/>
        <v>32.96375</v>
      </c>
      <c r="X7" s="72">
        <f t="shared" si="1"/>
        <v>4</v>
      </c>
      <c r="Y7" s="79">
        <f t="shared" si="4"/>
        <v>31.89125</v>
      </c>
      <c r="Z7" s="72">
        <f t="shared" si="1"/>
        <v>4</v>
      </c>
      <c r="AA7" s="79">
        <f t="shared" si="5"/>
        <v>33.10375</v>
      </c>
      <c r="AB7" s="72">
        <f t="shared" si="1"/>
        <v>4</v>
      </c>
      <c r="AC7" s="43">
        <f t="shared" si="6"/>
        <v>33.585</v>
      </c>
      <c r="AD7" s="72">
        <f t="shared" si="1"/>
        <v>4</v>
      </c>
      <c r="AE7" s="43">
        <f t="shared" si="7"/>
        <v>30.63125</v>
      </c>
      <c r="AF7" s="72">
        <f t="shared" si="1"/>
        <v>4</v>
      </c>
      <c r="AG7" s="65">
        <f t="shared" si="8"/>
        <v>30.7375</v>
      </c>
      <c r="AH7" s="89"/>
      <c r="AI7" s="22"/>
      <c r="AJ7" s="89"/>
      <c r="AK7" s="22"/>
      <c r="AL7" s="89"/>
      <c r="AM7" s="22"/>
      <c r="AN7" s="89"/>
      <c r="AO7" s="22"/>
    </row>
    <row r="8" spans="3:41" ht="15">
      <c r="C8" s="48" t="s">
        <v>12</v>
      </c>
      <c r="D8" s="72">
        <f>J30</f>
        <v>4</v>
      </c>
      <c r="E8" s="178">
        <f>'B21'!E8</f>
        <v>35.835</v>
      </c>
      <c r="F8" s="72">
        <f t="shared" si="0"/>
        <v>4</v>
      </c>
      <c r="G8" s="178">
        <f>'B21'!G8</f>
        <v>31.34125</v>
      </c>
      <c r="H8" s="72">
        <f t="shared" si="0"/>
        <v>4</v>
      </c>
      <c r="I8" s="178">
        <f>'B21'!I8</f>
        <v>32.03</v>
      </c>
      <c r="J8" s="72">
        <f t="shared" si="0"/>
        <v>4</v>
      </c>
      <c r="K8" s="178">
        <f>'B21'!K8</f>
        <v>34.925</v>
      </c>
      <c r="L8" s="72">
        <f t="shared" si="0"/>
        <v>4</v>
      </c>
      <c r="M8" s="180">
        <f>'B21'!M8</f>
        <v>32.90625</v>
      </c>
      <c r="N8" s="72">
        <f t="shared" si="0"/>
        <v>4</v>
      </c>
      <c r="O8" s="180">
        <f>'B21'!O8</f>
        <v>29.5425</v>
      </c>
      <c r="P8" s="72">
        <f t="shared" si="0"/>
        <v>4</v>
      </c>
      <c r="Q8" s="181">
        <f>'B21'!Q8</f>
        <v>30.06375</v>
      </c>
      <c r="S8" s="48" t="s">
        <v>12</v>
      </c>
      <c r="T8" s="72">
        <f t="shared" si="1"/>
        <v>4</v>
      </c>
      <c r="U8" s="79">
        <f t="shared" si="2"/>
        <v>35.835</v>
      </c>
      <c r="V8" s="72">
        <f t="shared" si="1"/>
        <v>4</v>
      </c>
      <c r="W8" s="79">
        <f t="shared" si="3"/>
        <v>31.34125</v>
      </c>
      <c r="X8" s="72">
        <f t="shared" si="1"/>
        <v>4</v>
      </c>
      <c r="Y8" s="79">
        <f t="shared" si="4"/>
        <v>32.03</v>
      </c>
      <c r="Z8" s="72">
        <f t="shared" si="1"/>
        <v>4</v>
      </c>
      <c r="AA8" s="79">
        <f t="shared" si="5"/>
        <v>34.925</v>
      </c>
      <c r="AB8" s="72">
        <f t="shared" si="1"/>
        <v>4</v>
      </c>
      <c r="AC8" s="43">
        <f t="shared" si="6"/>
        <v>32.90625</v>
      </c>
      <c r="AD8" s="72">
        <f t="shared" si="1"/>
        <v>4</v>
      </c>
      <c r="AE8" s="43">
        <f t="shared" si="7"/>
        <v>29.5425</v>
      </c>
      <c r="AF8" s="72">
        <f t="shared" si="1"/>
        <v>4</v>
      </c>
      <c r="AG8" s="65">
        <f t="shared" si="8"/>
        <v>30.06375</v>
      </c>
      <c r="AH8" s="89"/>
      <c r="AI8" s="22"/>
      <c r="AJ8" s="89"/>
      <c r="AK8" s="22"/>
      <c r="AL8" s="22"/>
      <c r="AM8" s="22"/>
      <c r="AN8" s="89"/>
      <c r="AO8" s="22"/>
    </row>
    <row r="9" spans="3:41" ht="15">
      <c r="C9" s="48" t="s">
        <v>13</v>
      </c>
      <c r="D9" s="72">
        <f>J30</f>
        <v>4</v>
      </c>
      <c r="E9" s="178">
        <f>'B21'!E9</f>
        <v>34.595</v>
      </c>
      <c r="F9" s="72">
        <f t="shared" si="0"/>
        <v>4</v>
      </c>
      <c r="G9" s="178">
        <f>'B21'!G9</f>
        <v>31.09</v>
      </c>
      <c r="H9" s="72">
        <f t="shared" si="0"/>
        <v>4</v>
      </c>
      <c r="I9" s="178">
        <f>'B21'!I9</f>
        <v>31.16625</v>
      </c>
      <c r="J9" s="72">
        <f t="shared" si="0"/>
        <v>4</v>
      </c>
      <c r="K9" s="178">
        <f>'B21'!K9</f>
        <v>34.59</v>
      </c>
      <c r="L9" s="72">
        <f t="shared" si="0"/>
        <v>4</v>
      </c>
      <c r="M9" s="180">
        <f>'B21'!M9</f>
        <v>29.90625</v>
      </c>
      <c r="N9" s="72">
        <f t="shared" si="0"/>
        <v>4</v>
      </c>
      <c r="O9" s="180">
        <f>'B21'!O9</f>
        <v>30.15</v>
      </c>
      <c r="P9" s="72">
        <f t="shared" si="0"/>
        <v>4</v>
      </c>
      <c r="Q9" s="181">
        <f>'B21'!Q9</f>
        <v>30.25375</v>
      </c>
      <c r="S9" s="48" t="s">
        <v>13</v>
      </c>
      <c r="T9" s="72">
        <f t="shared" si="1"/>
        <v>4</v>
      </c>
      <c r="U9" s="79">
        <f t="shared" si="2"/>
        <v>34.595</v>
      </c>
      <c r="V9" s="72">
        <f t="shared" si="1"/>
        <v>4</v>
      </c>
      <c r="W9" s="79">
        <f t="shared" si="3"/>
        <v>31.09</v>
      </c>
      <c r="X9" s="72">
        <f t="shared" si="1"/>
        <v>4</v>
      </c>
      <c r="Y9" s="79">
        <f t="shared" si="4"/>
        <v>31.16625</v>
      </c>
      <c r="Z9" s="72">
        <f t="shared" si="1"/>
        <v>4</v>
      </c>
      <c r="AA9" s="79">
        <f t="shared" si="5"/>
        <v>34.59</v>
      </c>
      <c r="AB9" s="72">
        <f t="shared" si="1"/>
        <v>4</v>
      </c>
      <c r="AC9" s="43">
        <f t="shared" si="6"/>
        <v>29.90625</v>
      </c>
      <c r="AD9" s="72">
        <f t="shared" si="1"/>
        <v>4</v>
      </c>
      <c r="AE9" s="43">
        <f t="shared" si="7"/>
        <v>30.15</v>
      </c>
      <c r="AF9" s="72">
        <f t="shared" si="1"/>
        <v>4</v>
      </c>
      <c r="AG9" s="65">
        <f t="shared" si="8"/>
        <v>30.25375</v>
      </c>
      <c r="AH9" s="89"/>
      <c r="AI9" s="22"/>
      <c r="AJ9" s="89"/>
      <c r="AK9" s="22"/>
      <c r="AL9" s="89"/>
      <c r="AM9" s="22"/>
      <c r="AN9" s="89"/>
      <c r="AO9" s="22"/>
    </row>
    <row r="10" spans="3:41" ht="15">
      <c r="C10" s="48" t="s">
        <v>14</v>
      </c>
      <c r="D10" s="72">
        <f>J30</f>
        <v>4</v>
      </c>
      <c r="E10" s="178">
        <f>'B21'!E10</f>
        <v>34.46125</v>
      </c>
      <c r="F10" s="72">
        <f t="shared" si="0"/>
        <v>4</v>
      </c>
      <c r="G10" s="178">
        <f>'B21'!G10</f>
        <v>31.9425</v>
      </c>
      <c r="H10" s="72">
        <f t="shared" si="0"/>
        <v>4</v>
      </c>
      <c r="I10" s="178">
        <f>'B21'!I10</f>
        <v>32.82125</v>
      </c>
      <c r="J10" s="72">
        <f t="shared" si="0"/>
        <v>4</v>
      </c>
      <c r="K10" s="178">
        <f>'B21'!K10</f>
        <v>34.2075</v>
      </c>
      <c r="L10" s="72">
        <f t="shared" si="0"/>
        <v>4</v>
      </c>
      <c r="M10" s="180">
        <f>'B21'!M10</f>
        <v>30.2575</v>
      </c>
      <c r="N10" s="72">
        <f t="shared" si="0"/>
        <v>4</v>
      </c>
      <c r="O10" s="180">
        <f>'B21'!O10</f>
        <v>30.7725</v>
      </c>
      <c r="P10" s="72">
        <f t="shared" si="0"/>
        <v>4</v>
      </c>
      <c r="Q10" s="181">
        <f>'B21'!Q10</f>
        <v>30.6525</v>
      </c>
      <c r="S10" s="48" t="s">
        <v>14</v>
      </c>
      <c r="T10" s="72">
        <f>$J$30</f>
        <v>4</v>
      </c>
      <c r="U10" s="79">
        <f t="shared" si="2"/>
        <v>34.46125</v>
      </c>
      <c r="V10" s="72">
        <f>$J$30</f>
        <v>4</v>
      </c>
      <c r="W10" s="79">
        <f t="shared" si="3"/>
        <v>31.9425</v>
      </c>
      <c r="X10" s="72">
        <f>$J$30</f>
        <v>4</v>
      </c>
      <c r="Y10" s="79">
        <f t="shared" si="4"/>
        <v>32.82125</v>
      </c>
      <c r="Z10" s="72">
        <f>$J$30</f>
        <v>4</v>
      </c>
      <c r="AA10" s="79">
        <f t="shared" si="5"/>
        <v>34.2075</v>
      </c>
      <c r="AB10" s="72">
        <f>$J$30</f>
        <v>4</v>
      </c>
      <c r="AC10" s="43">
        <f t="shared" si="6"/>
        <v>30.2575</v>
      </c>
      <c r="AD10" s="72">
        <f>$J$30</f>
        <v>4</v>
      </c>
      <c r="AE10" s="43">
        <f t="shared" si="7"/>
        <v>30.7725</v>
      </c>
      <c r="AF10" s="72">
        <f>$J$30</f>
        <v>4</v>
      </c>
      <c r="AG10" s="65">
        <f t="shared" si="8"/>
        <v>30.6525</v>
      </c>
      <c r="AH10" s="89"/>
      <c r="AI10" s="22"/>
      <c r="AJ10" s="89"/>
      <c r="AK10" s="22"/>
      <c r="AL10" s="89"/>
      <c r="AM10" s="22"/>
      <c r="AN10" s="89"/>
      <c r="AO10" s="22"/>
    </row>
    <row r="11" spans="3:41" ht="15">
      <c r="C11" s="48" t="s">
        <v>15</v>
      </c>
      <c r="D11" s="73">
        <f>$C$30</f>
        <v>1</v>
      </c>
      <c r="E11" s="178">
        <f>'B21'!E11</f>
        <v>35.66875</v>
      </c>
      <c r="F11" s="73">
        <f>$C$30</f>
        <v>1</v>
      </c>
      <c r="G11" s="178">
        <f>'B21'!G11</f>
        <v>31.22125</v>
      </c>
      <c r="H11" s="73">
        <f>$C$30</f>
        <v>1</v>
      </c>
      <c r="I11" s="178">
        <f>'B21'!I11</f>
        <v>33.63875</v>
      </c>
      <c r="J11" s="73">
        <f>$C$30</f>
        <v>1</v>
      </c>
      <c r="K11" s="178">
        <f>'B21'!K11</f>
        <v>33.2825</v>
      </c>
      <c r="L11" s="73">
        <f>$C$30</f>
        <v>1</v>
      </c>
      <c r="M11" s="180">
        <f>'B21'!M11</f>
        <v>31.605</v>
      </c>
      <c r="N11" s="73">
        <f>$C$30</f>
        <v>1</v>
      </c>
      <c r="O11" s="180">
        <f>'B21'!O11</f>
        <v>31.23125</v>
      </c>
      <c r="P11" s="73">
        <f>$C$30</f>
        <v>1</v>
      </c>
      <c r="Q11" s="181">
        <f>'B21'!Q11</f>
        <v>31.21125</v>
      </c>
      <c r="S11" s="48" t="s">
        <v>15</v>
      </c>
      <c r="T11" s="73">
        <f>$C$30</f>
        <v>1</v>
      </c>
      <c r="U11" s="79">
        <f t="shared" si="2"/>
        <v>35.66875</v>
      </c>
      <c r="V11" s="73">
        <f>$C$30</f>
        <v>1</v>
      </c>
      <c r="W11" s="79">
        <f t="shared" si="3"/>
        <v>31.22125</v>
      </c>
      <c r="X11" s="73">
        <f>$C$30</f>
        <v>1</v>
      </c>
      <c r="Y11" s="79">
        <f t="shared" si="4"/>
        <v>33.63875</v>
      </c>
      <c r="Z11" s="73">
        <f>$C$30</f>
        <v>1</v>
      </c>
      <c r="AA11" s="79">
        <f t="shared" si="5"/>
        <v>33.2825</v>
      </c>
      <c r="AB11" s="73">
        <f>$C$30</f>
        <v>1</v>
      </c>
      <c r="AC11" s="43">
        <f t="shared" si="6"/>
        <v>31.605</v>
      </c>
      <c r="AD11" s="73">
        <f>$C$30</f>
        <v>1</v>
      </c>
      <c r="AE11" s="43">
        <f t="shared" si="7"/>
        <v>31.23125</v>
      </c>
      <c r="AF11" s="73">
        <f>$C$30</f>
        <v>1</v>
      </c>
      <c r="AG11" s="65">
        <f t="shared" si="8"/>
        <v>31.21125</v>
      </c>
      <c r="AH11" s="89"/>
      <c r="AI11" s="22"/>
      <c r="AJ11" s="89"/>
      <c r="AK11" s="22"/>
      <c r="AL11" s="89"/>
      <c r="AM11" s="22"/>
      <c r="AN11" s="89"/>
      <c r="AO11" s="22"/>
    </row>
    <row r="12" spans="3:41" ht="15">
      <c r="C12" s="48" t="s">
        <v>16</v>
      </c>
      <c r="D12" s="73">
        <f aca="true" t="shared" si="9" ref="D12:P16">$C$30</f>
        <v>1</v>
      </c>
      <c r="E12" s="178">
        <f>'B21'!E12</f>
        <v>33.70875</v>
      </c>
      <c r="F12" s="73">
        <f t="shared" si="9"/>
        <v>1</v>
      </c>
      <c r="G12" s="178">
        <f>'B21'!G12</f>
        <v>30.64875</v>
      </c>
      <c r="H12" s="73">
        <f t="shared" si="9"/>
        <v>1</v>
      </c>
      <c r="I12" s="178">
        <f>'B21'!I12</f>
        <v>31.00625</v>
      </c>
      <c r="J12" s="73">
        <f t="shared" si="9"/>
        <v>1</v>
      </c>
      <c r="K12" s="178">
        <f>'B21'!K12</f>
        <v>31.30875</v>
      </c>
      <c r="L12" s="73">
        <f t="shared" si="9"/>
        <v>1</v>
      </c>
      <c r="M12" s="180">
        <f>'B21'!M12</f>
        <v>32.465</v>
      </c>
      <c r="N12" s="73">
        <f t="shared" si="9"/>
        <v>1</v>
      </c>
      <c r="O12" s="180">
        <f>'B21'!O12</f>
        <v>33.28</v>
      </c>
      <c r="P12" s="73">
        <f t="shared" si="9"/>
        <v>1</v>
      </c>
      <c r="Q12" s="181">
        <f>'B21'!Q12</f>
        <v>30.1775</v>
      </c>
      <c r="S12" s="48" t="s">
        <v>16</v>
      </c>
      <c r="T12" s="73">
        <f aca="true" t="shared" si="10" ref="T12:AF16">$C$30</f>
        <v>1</v>
      </c>
      <c r="U12" s="79">
        <f t="shared" si="2"/>
        <v>33.70875</v>
      </c>
      <c r="V12" s="73">
        <f t="shared" si="10"/>
        <v>1</v>
      </c>
      <c r="W12" s="79">
        <f t="shared" si="3"/>
        <v>30.64875</v>
      </c>
      <c r="X12" s="73">
        <f t="shared" si="10"/>
        <v>1</v>
      </c>
      <c r="Y12" s="79">
        <f t="shared" si="4"/>
        <v>31.00625</v>
      </c>
      <c r="Z12" s="73">
        <f t="shared" si="10"/>
        <v>1</v>
      </c>
      <c r="AA12" s="79">
        <f t="shared" si="5"/>
        <v>31.30875</v>
      </c>
      <c r="AB12" s="73">
        <f t="shared" si="10"/>
        <v>1</v>
      </c>
      <c r="AC12" s="43">
        <f t="shared" si="6"/>
        <v>32.465</v>
      </c>
      <c r="AD12" s="73">
        <f t="shared" si="10"/>
        <v>1</v>
      </c>
      <c r="AE12" s="43">
        <f t="shared" si="7"/>
        <v>33.28</v>
      </c>
      <c r="AF12" s="73">
        <f t="shared" si="10"/>
        <v>1</v>
      </c>
      <c r="AG12" s="65">
        <f t="shared" si="8"/>
        <v>30.1775</v>
      </c>
      <c r="AH12" s="89"/>
      <c r="AI12" s="22"/>
      <c r="AJ12" s="89"/>
      <c r="AK12" s="22"/>
      <c r="AL12" s="89"/>
      <c r="AM12" s="22"/>
      <c r="AN12" s="89"/>
      <c r="AO12" s="22"/>
    </row>
    <row r="13" spans="3:41" ht="15">
      <c r="C13" s="48" t="s">
        <v>17</v>
      </c>
      <c r="D13" s="73">
        <f t="shared" si="9"/>
        <v>1</v>
      </c>
      <c r="E13" s="178">
        <f>'B21'!E13</f>
        <v>34.1225</v>
      </c>
      <c r="F13" s="73">
        <f t="shared" si="9"/>
        <v>1</v>
      </c>
      <c r="G13" s="178">
        <f>'B21'!G13</f>
        <v>29.6225</v>
      </c>
      <c r="H13" s="73">
        <f t="shared" si="9"/>
        <v>1</v>
      </c>
      <c r="I13" s="178">
        <f>'B21'!I13</f>
        <v>33.71375</v>
      </c>
      <c r="J13" s="73">
        <f t="shared" si="9"/>
        <v>1</v>
      </c>
      <c r="K13" s="178">
        <f>'B21'!K13</f>
        <v>31.08375</v>
      </c>
      <c r="L13" s="73">
        <f t="shared" si="9"/>
        <v>1</v>
      </c>
      <c r="M13" s="180">
        <f>'B21'!M13</f>
        <v>33.33625</v>
      </c>
      <c r="N13" s="73">
        <f t="shared" si="9"/>
        <v>1</v>
      </c>
      <c r="O13" s="180">
        <f>'B21'!O13</f>
        <v>32.81</v>
      </c>
      <c r="P13" s="73">
        <f t="shared" si="9"/>
        <v>1</v>
      </c>
      <c r="Q13" s="181">
        <f>'B21'!Q13</f>
        <v>29.3875</v>
      </c>
      <c r="S13" s="48" t="s">
        <v>17</v>
      </c>
      <c r="T13" s="73">
        <f t="shared" si="10"/>
        <v>1</v>
      </c>
      <c r="U13" s="79">
        <f t="shared" si="2"/>
        <v>34.1225</v>
      </c>
      <c r="V13" s="73">
        <f t="shared" si="10"/>
        <v>1</v>
      </c>
      <c r="W13" s="79">
        <f t="shared" si="3"/>
        <v>29.6225</v>
      </c>
      <c r="X13" s="73">
        <f t="shared" si="10"/>
        <v>1</v>
      </c>
      <c r="Y13" s="79">
        <f t="shared" si="4"/>
        <v>33.71375</v>
      </c>
      <c r="Z13" s="73">
        <f t="shared" si="10"/>
        <v>1</v>
      </c>
      <c r="AA13" s="79">
        <f t="shared" si="5"/>
        <v>31.08375</v>
      </c>
      <c r="AB13" s="73">
        <f t="shared" si="10"/>
        <v>1</v>
      </c>
      <c r="AC13" s="43">
        <f t="shared" si="6"/>
        <v>33.33625</v>
      </c>
      <c r="AD13" s="73">
        <f t="shared" si="10"/>
        <v>1</v>
      </c>
      <c r="AE13" s="43">
        <f t="shared" si="7"/>
        <v>32.81</v>
      </c>
      <c r="AF13" s="73">
        <f t="shared" si="10"/>
        <v>1</v>
      </c>
      <c r="AG13" s="65">
        <f t="shared" si="8"/>
        <v>29.3875</v>
      </c>
      <c r="AH13" s="89"/>
      <c r="AI13" s="22"/>
      <c r="AJ13" s="89"/>
      <c r="AK13" s="22"/>
      <c r="AL13" s="89"/>
      <c r="AM13" s="22"/>
      <c r="AN13" s="89"/>
      <c r="AO13" s="22"/>
    </row>
    <row r="14" spans="3:41" ht="15">
      <c r="C14" s="48" t="s">
        <v>18</v>
      </c>
      <c r="D14" s="73">
        <f t="shared" si="9"/>
        <v>1</v>
      </c>
      <c r="E14" s="178">
        <f>'B21'!E14</f>
        <v>34.13125</v>
      </c>
      <c r="F14" s="73">
        <f t="shared" si="9"/>
        <v>1</v>
      </c>
      <c r="G14" s="178">
        <f>'B21'!G14</f>
        <v>30.94375</v>
      </c>
      <c r="H14" s="73">
        <f t="shared" si="9"/>
        <v>1</v>
      </c>
      <c r="I14" s="178">
        <f>'B21'!I14</f>
        <v>32.17375</v>
      </c>
      <c r="J14" s="73">
        <f t="shared" si="9"/>
        <v>1</v>
      </c>
      <c r="K14" s="178">
        <f>'B21'!K14</f>
        <v>30.935</v>
      </c>
      <c r="L14" s="73">
        <f t="shared" si="9"/>
        <v>1</v>
      </c>
      <c r="M14" s="180">
        <f>'B21'!M14</f>
        <v>32.27375</v>
      </c>
      <c r="N14" s="73">
        <f t="shared" si="9"/>
        <v>1</v>
      </c>
      <c r="O14" s="180">
        <f>'B21'!O14</f>
        <v>30.82</v>
      </c>
      <c r="P14" s="73">
        <f t="shared" si="9"/>
        <v>1</v>
      </c>
      <c r="Q14" s="181">
        <f>'B21'!Q14</f>
        <v>29.39875</v>
      </c>
      <c r="S14" s="48" t="s">
        <v>18</v>
      </c>
      <c r="T14" s="73">
        <f t="shared" si="10"/>
        <v>1</v>
      </c>
      <c r="U14" s="79">
        <f t="shared" si="2"/>
        <v>34.13125</v>
      </c>
      <c r="V14" s="73">
        <f t="shared" si="10"/>
        <v>1</v>
      </c>
      <c r="W14" s="79">
        <f t="shared" si="3"/>
        <v>30.94375</v>
      </c>
      <c r="X14" s="73">
        <f t="shared" si="10"/>
        <v>1</v>
      </c>
      <c r="Y14" s="79">
        <f t="shared" si="4"/>
        <v>32.17375</v>
      </c>
      <c r="Z14" s="73">
        <f t="shared" si="10"/>
        <v>1</v>
      </c>
      <c r="AA14" s="79">
        <f t="shared" si="5"/>
        <v>30.935</v>
      </c>
      <c r="AB14" s="73">
        <f t="shared" si="10"/>
        <v>1</v>
      </c>
      <c r="AC14" s="43">
        <f t="shared" si="6"/>
        <v>32.27375</v>
      </c>
      <c r="AD14" s="73">
        <f t="shared" si="10"/>
        <v>1</v>
      </c>
      <c r="AE14" s="43">
        <f t="shared" si="7"/>
        <v>30.82</v>
      </c>
      <c r="AF14" s="73">
        <f t="shared" si="10"/>
        <v>1</v>
      </c>
      <c r="AG14" s="65">
        <f t="shared" si="8"/>
        <v>29.39875</v>
      </c>
      <c r="AH14" s="89"/>
      <c r="AI14" s="22"/>
      <c r="AJ14" s="89"/>
      <c r="AK14" s="22"/>
      <c r="AL14" s="89"/>
      <c r="AM14" s="22"/>
      <c r="AN14" s="89"/>
      <c r="AO14" s="22"/>
    </row>
    <row r="15" spans="3:41" ht="15">
      <c r="C15" s="48" t="s">
        <v>19</v>
      </c>
      <c r="D15" s="73">
        <f t="shared" si="9"/>
        <v>1</v>
      </c>
      <c r="E15" s="178">
        <f>'B21'!E15</f>
        <v>34.64125</v>
      </c>
      <c r="F15" s="73">
        <f t="shared" si="9"/>
        <v>1</v>
      </c>
      <c r="G15" s="178">
        <f>'B21'!G15</f>
        <v>30.585</v>
      </c>
      <c r="H15" s="73">
        <f t="shared" si="9"/>
        <v>1</v>
      </c>
      <c r="I15" s="178">
        <f>'B21'!I15</f>
        <v>31.2575</v>
      </c>
      <c r="J15" s="73">
        <f t="shared" si="9"/>
        <v>1</v>
      </c>
      <c r="K15" s="178">
        <f>'B21'!K15</f>
        <v>30.72375</v>
      </c>
      <c r="L15" s="73">
        <f t="shared" si="9"/>
        <v>1</v>
      </c>
      <c r="M15" s="180">
        <f>'B21'!M15</f>
        <v>31.52375</v>
      </c>
      <c r="N15" s="73">
        <f t="shared" si="9"/>
        <v>1</v>
      </c>
      <c r="O15" s="180">
        <f>'B21'!O15</f>
        <v>28.1675</v>
      </c>
      <c r="P15" s="73">
        <f t="shared" si="9"/>
        <v>1</v>
      </c>
      <c r="Q15" s="181">
        <f>'B21'!Q15</f>
        <v>28.90875</v>
      </c>
      <c r="S15" s="48" t="s">
        <v>19</v>
      </c>
      <c r="T15" s="73">
        <f t="shared" si="10"/>
        <v>1</v>
      </c>
      <c r="U15" s="79">
        <f t="shared" si="2"/>
        <v>34.64125</v>
      </c>
      <c r="V15" s="73">
        <f t="shared" si="10"/>
        <v>1</v>
      </c>
      <c r="W15" s="79">
        <f t="shared" si="3"/>
        <v>30.585</v>
      </c>
      <c r="X15" s="73">
        <f t="shared" si="10"/>
        <v>1</v>
      </c>
      <c r="Y15" s="79">
        <f t="shared" si="4"/>
        <v>31.2575</v>
      </c>
      <c r="Z15" s="73">
        <f t="shared" si="10"/>
        <v>1</v>
      </c>
      <c r="AA15" s="79">
        <f t="shared" si="5"/>
        <v>30.72375</v>
      </c>
      <c r="AB15" s="73">
        <f t="shared" si="10"/>
        <v>1</v>
      </c>
      <c r="AC15" s="43">
        <f t="shared" si="6"/>
        <v>31.52375</v>
      </c>
      <c r="AD15" s="73">
        <f t="shared" si="10"/>
        <v>1</v>
      </c>
      <c r="AE15" s="43">
        <f t="shared" si="7"/>
        <v>28.1675</v>
      </c>
      <c r="AF15" s="73">
        <f t="shared" si="10"/>
        <v>1</v>
      </c>
      <c r="AG15" s="65">
        <f t="shared" si="8"/>
        <v>28.90875</v>
      </c>
      <c r="AH15" s="89"/>
      <c r="AI15" s="22"/>
      <c r="AJ15" s="89"/>
      <c r="AK15" s="22"/>
      <c r="AL15" s="89"/>
      <c r="AM15" s="22"/>
      <c r="AN15" s="89"/>
      <c r="AO15" s="22"/>
    </row>
    <row r="16" spans="3:41" ht="15">
      <c r="C16" s="48" t="s">
        <v>20</v>
      </c>
      <c r="D16" s="73">
        <f t="shared" si="9"/>
        <v>1</v>
      </c>
      <c r="E16" s="178">
        <f>'B21'!E16</f>
        <v>34.78125</v>
      </c>
      <c r="F16" s="73">
        <f t="shared" si="9"/>
        <v>1</v>
      </c>
      <c r="G16" s="178">
        <f>'B21'!G16</f>
        <v>29.31125</v>
      </c>
      <c r="H16" s="73">
        <f t="shared" si="9"/>
        <v>1</v>
      </c>
      <c r="I16" s="178">
        <f>'B21'!I16</f>
        <v>33.13875</v>
      </c>
      <c r="J16" s="73">
        <f t="shared" si="9"/>
        <v>1</v>
      </c>
      <c r="K16" s="178">
        <f>'B21'!K16</f>
        <v>30.74625</v>
      </c>
      <c r="L16" s="73">
        <f t="shared" si="9"/>
        <v>1</v>
      </c>
      <c r="M16" s="180">
        <f>'B21'!M16</f>
        <v>31.1975</v>
      </c>
      <c r="N16" s="73">
        <f t="shared" si="9"/>
        <v>1</v>
      </c>
      <c r="O16" s="180">
        <f>'B21'!O16</f>
        <v>28.67875</v>
      </c>
      <c r="P16" s="73">
        <f t="shared" si="9"/>
        <v>1</v>
      </c>
      <c r="Q16" s="181">
        <f>'B21'!Q16</f>
        <v>28.0325</v>
      </c>
      <c r="S16" s="48" t="s">
        <v>20</v>
      </c>
      <c r="T16" s="73">
        <f t="shared" si="10"/>
        <v>1</v>
      </c>
      <c r="U16" s="79">
        <f t="shared" si="2"/>
        <v>34.78125</v>
      </c>
      <c r="V16" s="73">
        <f t="shared" si="10"/>
        <v>1</v>
      </c>
      <c r="W16" s="79">
        <f t="shared" si="3"/>
        <v>29.31125</v>
      </c>
      <c r="X16" s="73">
        <f t="shared" si="10"/>
        <v>1</v>
      </c>
      <c r="Y16" s="79">
        <f t="shared" si="4"/>
        <v>33.13875</v>
      </c>
      <c r="Z16" s="73">
        <f t="shared" si="10"/>
        <v>1</v>
      </c>
      <c r="AA16" s="79">
        <f t="shared" si="5"/>
        <v>30.74625</v>
      </c>
      <c r="AB16" s="73">
        <f t="shared" si="10"/>
        <v>1</v>
      </c>
      <c r="AC16" s="43">
        <f t="shared" si="6"/>
        <v>31.1975</v>
      </c>
      <c r="AD16" s="73">
        <f t="shared" si="10"/>
        <v>1</v>
      </c>
      <c r="AE16" s="43">
        <f t="shared" si="7"/>
        <v>28.67875</v>
      </c>
      <c r="AF16" s="73">
        <f t="shared" si="10"/>
        <v>1</v>
      </c>
      <c r="AG16" s="65">
        <f t="shared" si="8"/>
        <v>28.0325</v>
      </c>
      <c r="AH16" s="89"/>
      <c r="AI16" s="22"/>
      <c r="AJ16" s="89"/>
      <c r="AK16" s="22"/>
      <c r="AL16" s="89"/>
      <c r="AM16" s="22"/>
      <c r="AN16" s="89"/>
      <c r="AO16" s="22"/>
    </row>
    <row r="17" spans="3:41" ht="15">
      <c r="C17" s="48" t="s">
        <v>21</v>
      </c>
      <c r="D17" s="72">
        <f>J30</f>
        <v>4</v>
      </c>
      <c r="E17" s="178">
        <f>'B21'!E17</f>
        <v>33.53875</v>
      </c>
      <c r="F17" s="72">
        <f aca="true" t="shared" si="11" ref="F17:P19">$J$30</f>
        <v>4</v>
      </c>
      <c r="G17" s="178">
        <f>'B21'!G17</f>
        <v>29.015</v>
      </c>
      <c r="H17" s="72">
        <f t="shared" si="11"/>
        <v>4</v>
      </c>
      <c r="I17" s="178">
        <f>'B21'!I17</f>
        <v>31.54625</v>
      </c>
      <c r="J17" s="72">
        <f t="shared" si="11"/>
        <v>4</v>
      </c>
      <c r="K17" s="178">
        <f>'B21'!K17</f>
        <v>30.365</v>
      </c>
      <c r="L17" s="72">
        <f t="shared" si="11"/>
        <v>4</v>
      </c>
      <c r="M17" s="180">
        <f>'B21'!M17</f>
        <v>32.1675</v>
      </c>
      <c r="N17" s="72">
        <f t="shared" si="11"/>
        <v>4</v>
      </c>
      <c r="O17" s="180">
        <f>'B21'!O17</f>
        <v>28.2875</v>
      </c>
      <c r="P17" s="72">
        <f t="shared" si="11"/>
        <v>4</v>
      </c>
      <c r="Q17" s="181">
        <f>'B21'!Q17</f>
        <v>29.09375</v>
      </c>
      <c r="S17" s="48" t="s">
        <v>21</v>
      </c>
      <c r="T17" s="72">
        <f>$J$30</f>
        <v>4</v>
      </c>
      <c r="U17" s="79">
        <f t="shared" si="2"/>
        <v>33.53875</v>
      </c>
      <c r="V17" s="72">
        <f>$J$30</f>
        <v>4</v>
      </c>
      <c r="W17" s="79">
        <f t="shared" si="3"/>
        <v>29.015</v>
      </c>
      <c r="X17" s="72">
        <f>$J$30</f>
        <v>4</v>
      </c>
      <c r="Y17" s="79">
        <f t="shared" si="4"/>
        <v>31.54625</v>
      </c>
      <c r="Z17" s="72">
        <f>$J$30</f>
        <v>4</v>
      </c>
      <c r="AA17" s="79">
        <f t="shared" si="5"/>
        <v>30.365</v>
      </c>
      <c r="AB17" s="72">
        <f>$J$30</f>
        <v>4</v>
      </c>
      <c r="AC17" s="43">
        <f t="shared" si="6"/>
        <v>32.1675</v>
      </c>
      <c r="AD17" s="72">
        <f>$J$30</f>
        <v>4</v>
      </c>
      <c r="AE17" s="43">
        <f t="shared" si="7"/>
        <v>28.2875</v>
      </c>
      <c r="AF17" s="72">
        <f>$J$30</f>
        <v>4</v>
      </c>
      <c r="AG17" s="65">
        <f t="shared" si="8"/>
        <v>29.09375</v>
      </c>
      <c r="AH17" s="89"/>
      <c r="AI17" s="22"/>
      <c r="AJ17" s="89"/>
      <c r="AK17" s="22"/>
      <c r="AL17" s="89"/>
      <c r="AM17" s="22"/>
      <c r="AN17" s="89"/>
      <c r="AO17" s="22"/>
    </row>
    <row r="18" spans="3:41" ht="15">
      <c r="C18" s="48" t="s">
        <v>22</v>
      </c>
      <c r="D18" s="72">
        <f>J30</f>
        <v>4</v>
      </c>
      <c r="E18" s="178">
        <f>'B21'!E18</f>
        <v>33.94875</v>
      </c>
      <c r="F18" s="72">
        <f t="shared" si="11"/>
        <v>4</v>
      </c>
      <c r="G18" s="178">
        <f>'B21'!G18</f>
        <v>29.7325</v>
      </c>
      <c r="H18" s="72">
        <f t="shared" si="11"/>
        <v>4</v>
      </c>
      <c r="I18" s="178">
        <f>'B21'!I18</f>
        <v>31.935</v>
      </c>
      <c r="J18" s="72">
        <f t="shared" si="11"/>
        <v>4</v>
      </c>
      <c r="K18" s="178">
        <f>'B21'!K18</f>
        <v>30.3875</v>
      </c>
      <c r="L18" s="72">
        <f t="shared" si="11"/>
        <v>4</v>
      </c>
      <c r="M18" s="180">
        <f>'B21'!M18</f>
        <v>32.02875</v>
      </c>
      <c r="N18" s="72">
        <f t="shared" si="11"/>
        <v>4</v>
      </c>
      <c r="O18" s="180">
        <f>'B21'!O18</f>
        <v>28.14875</v>
      </c>
      <c r="P18" s="72">
        <f t="shared" si="11"/>
        <v>4</v>
      </c>
      <c r="Q18" s="181">
        <f>'B21'!Q18</f>
        <v>28.295</v>
      </c>
      <c r="S18" s="48" t="s">
        <v>22</v>
      </c>
      <c r="T18" s="72">
        <f aca="true" t="shared" si="12" ref="T18:AF19">$J$30</f>
        <v>4</v>
      </c>
      <c r="U18" s="79">
        <f t="shared" si="2"/>
        <v>33.94875</v>
      </c>
      <c r="V18" s="72">
        <f t="shared" si="12"/>
        <v>4</v>
      </c>
      <c r="W18" s="79">
        <f t="shared" si="3"/>
        <v>29.7325</v>
      </c>
      <c r="X18" s="72">
        <f t="shared" si="12"/>
        <v>4</v>
      </c>
      <c r="Y18" s="79">
        <f t="shared" si="4"/>
        <v>31.935</v>
      </c>
      <c r="Z18" s="72">
        <f t="shared" si="12"/>
        <v>4</v>
      </c>
      <c r="AA18" s="79">
        <f t="shared" si="5"/>
        <v>30.3875</v>
      </c>
      <c r="AB18" s="72">
        <f t="shared" si="12"/>
        <v>4</v>
      </c>
      <c r="AC18" s="43">
        <f t="shared" si="6"/>
        <v>32.02875</v>
      </c>
      <c r="AD18" s="72">
        <f t="shared" si="12"/>
        <v>4</v>
      </c>
      <c r="AE18" s="43">
        <f t="shared" si="7"/>
        <v>28.14875</v>
      </c>
      <c r="AF18" s="72">
        <f t="shared" si="12"/>
        <v>4</v>
      </c>
      <c r="AG18" s="65">
        <f t="shared" si="8"/>
        <v>28.295</v>
      </c>
      <c r="AH18" s="89"/>
      <c r="AI18" s="22"/>
      <c r="AJ18" s="89"/>
      <c r="AK18" s="22"/>
      <c r="AL18" s="89"/>
      <c r="AM18" s="22"/>
      <c r="AN18" s="89"/>
      <c r="AO18" s="22"/>
    </row>
    <row r="19" spans="3:41" ht="15">
      <c r="C19" s="48" t="s">
        <v>23</v>
      </c>
      <c r="D19" s="72">
        <f>J30</f>
        <v>4</v>
      </c>
      <c r="E19" s="178">
        <f>'B21'!E19</f>
        <v>35.1325</v>
      </c>
      <c r="F19" s="72">
        <f t="shared" si="11"/>
        <v>4</v>
      </c>
      <c r="G19" s="178">
        <f>'B21'!G19</f>
        <v>29.9725</v>
      </c>
      <c r="H19" s="72">
        <f t="shared" si="11"/>
        <v>4</v>
      </c>
      <c r="I19" s="178">
        <f>'B21'!I19</f>
        <v>30.32</v>
      </c>
      <c r="J19" s="72">
        <f t="shared" si="11"/>
        <v>4</v>
      </c>
      <c r="K19" s="178">
        <f>'B21'!K19</f>
        <v>31.3075</v>
      </c>
      <c r="L19" s="72">
        <f t="shared" si="11"/>
        <v>4</v>
      </c>
      <c r="M19" s="180">
        <f>'B21'!M19</f>
        <v>31.98875</v>
      </c>
      <c r="N19" s="72">
        <f t="shared" si="11"/>
        <v>4</v>
      </c>
      <c r="O19" s="180">
        <f>'B21'!O19</f>
        <v>28.91125</v>
      </c>
      <c r="P19" s="72">
        <f t="shared" si="11"/>
        <v>4</v>
      </c>
      <c r="Q19" s="181">
        <f>'B21'!Q19</f>
        <v>28.22</v>
      </c>
      <c r="S19" s="48" t="s">
        <v>23</v>
      </c>
      <c r="T19" s="72">
        <f t="shared" si="12"/>
        <v>4</v>
      </c>
      <c r="U19" s="79">
        <f t="shared" si="2"/>
        <v>35.1325</v>
      </c>
      <c r="V19" s="72">
        <f t="shared" si="12"/>
        <v>4</v>
      </c>
      <c r="W19" s="79">
        <f t="shared" si="3"/>
        <v>29.9725</v>
      </c>
      <c r="X19" s="72">
        <f t="shared" si="12"/>
        <v>4</v>
      </c>
      <c r="Y19" s="79">
        <f t="shared" si="4"/>
        <v>30.32</v>
      </c>
      <c r="Z19" s="72">
        <f t="shared" si="12"/>
        <v>4</v>
      </c>
      <c r="AA19" s="79">
        <f t="shared" si="5"/>
        <v>31.3075</v>
      </c>
      <c r="AB19" s="72">
        <f t="shared" si="12"/>
        <v>4</v>
      </c>
      <c r="AC19" s="43">
        <f t="shared" si="6"/>
        <v>31.98875</v>
      </c>
      <c r="AD19" s="72">
        <f t="shared" si="12"/>
        <v>4</v>
      </c>
      <c r="AE19" s="43">
        <f t="shared" si="7"/>
        <v>28.91125</v>
      </c>
      <c r="AF19" s="72">
        <f t="shared" si="12"/>
        <v>4</v>
      </c>
      <c r="AG19" s="65">
        <f t="shared" si="8"/>
        <v>28.22</v>
      </c>
      <c r="AH19" s="89"/>
      <c r="AI19" s="22"/>
      <c r="AJ19" s="89"/>
      <c r="AK19" s="22"/>
      <c r="AL19" s="89"/>
      <c r="AM19" s="22"/>
      <c r="AN19" s="89"/>
      <c r="AO19" s="22"/>
    </row>
    <row r="20" spans="3:41" ht="15">
      <c r="C20" s="48" t="s">
        <v>24</v>
      </c>
      <c r="D20" s="74">
        <f>E30</f>
        <v>2</v>
      </c>
      <c r="E20" s="178">
        <f>'B21'!E20</f>
        <v>34.755</v>
      </c>
      <c r="F20" s="74">
        <f>$E$30</f>
        <v>2</v>
      </c>
      <c r="G20" s="178">
        <f>'B21'!G20</f>
        <v>29.295</v>
      </c>
      <c r="H20" s="74">
        <f>$E$30</f>
        <v>2</v>
      </c>
      <c r="I20" s="178">
        <f>'B21'!I20</f>
        <v>29.55625</v>
      </c>
      <c r="J20" s="74">
        <f>$E$30</f>
        <v>2</v>
      </c>
      <c r="K20" s="178">
        <f>'B21'!K20</f>
        <v>32.0425</v>
      </c>
      <c r="L20" s="74">
        <f>$E$30</f>
        <v>2</v>
      </c>
      <c r="M20" s="180">
        <f>'B21'!M20</f>
        <v>29.79375</v>
      </c>
      <c r="N20" s="74">
        <f>$E$30</f>
        <v>2</v>
      </c>
      <c r="O20" s="180">
        <f>'B21'!O20</f>
        <v>27.6675</v>
      </c>
      <c r="P20" s="74">
        <f>$E$30</f>
        <v>2</v>
      </c>
      <c r="Q20" s="181">
        <f>'B21'!Q20</f>
        <v>27.785</v>
      </c>
      <c r="S20" s="48" t="s">
        <v>24</v>
      </c>
      <c r="T20" s="74">
        <f>$E$30</f>
        <v>2</v>
      </c>
      <c r="U20" s="79">
        <f t="shared" si="2"/>
        <v>34.755</v>
      </c>
      <c r="V20" s="74">
        <f>$E$30</f>
        <v>2</v>
      </c>
      <c r="W20" s="79">
        <f t="shared" si="3"/>
        <v>29.295</v>
      </c>
      <c r="X20" s="74">
        <f>$E$30</f>
        <v>2</v>
      </c>
      <c r="Y20" s="79">
        <f t="shared" si="4"/>
        <v>29.55625</v>
      </c>
      <c r="Z20" s="74">
        <f>$E$30</f>
        <v>2</v>
      </c>
      <c r="AA20" s="79">
        <f t="shared" si="5"/>
        <v>32.0425</v>
      </c>
      <c r="AB20" s="74">
        <f>$E$30</f>
        <v>2</v>
      </c>
      <c r="AC20" s="43">
        <f t="shared" si="6"/>
        <v>29.79375</v>
      </c>
      <c r="AD20" s="74">
        <f>$E$30</f>
        <v>2</v>
      </c>
      <c r="AE20" s="43">
        <f t="shared" si="7"/>
        <v>27.6675</v>
      </c>
      <c r="AF20" s="74">
        <f>$E$30</f>
        <v>2</v>
      </c>
      <c r="AG20" s="65">
        <f t="shared" si="8"/>
        <v>27.785</v>
      </c>
      <c r="AH20" s="89"/>
      <c r="AI20" s="22"/>
      <c r="AJ20" s="89"/>
      <c r="AK20" s="22"/>
      <c r="AL20" s="89"/>
      <c r="AM20" s="22"/>
      <c r="AN20" s="89"/>
      <c r="AO20" s="22"/>
    </row>
    <row r="21" spans="3:41" ht="15">
      <c r="C21" s="48" t="s">
        <v>25</v>
      </c>
      <c r="D21" s="74">
        <f>E30</f>
        <v>2</v>
      </c>
      <c r="E21" s="178">
        <f>'B21'!E21</f>
        <v>35.18125</v>
      </c>
      <c r="F21" s="74">
        <f aca="true" t="shared" si="13" ref="F21:P25">$E$30</f>
        <v>2</v>
      </c>
      <c r="G21" s="178">
        <f>'B21'!G21</f>
        <v>30.13125</v>
      </c>
      <c r="H21" s="74">
        <f t="shared" si="13"/>
        <v>2</v>
      </c>
      <c r="I21" s="178">
        <f>'B21'!I21</f>
        <v>30.1125</v>
      </c>
      <c r="J21" s="74">
        <f t="shared" si="13"/>
        <v>2</v>
      </c>
      <c r="K21" s="178">
        <f>'B21'!K21</f>
        <v>30.48875</v>
      </c>
      <c r="L21" s="74">
        <f t="shared" si="13"/>
        <v>2</v>
      </c>
      <c r="M21" s="180">
        <f>'B21'!M21</f>
        <v>28.7675</v>
      </c>
      <c r="N21" s="74">
        <f t="shared" si="13"/>
        <v>2</v>
      </c>
      <c r="O21" s="180">
        <f>'B21'!O21</f>
        <v>28.61</v>
      </c>
      <c r="P21" s="74">
        <f t="shared" si="13"/>
        <v>2</v>
      </c>
      <c r="Q21" s="181">
        <f>'B21'!Q21</f>
        <v>28.06</v>
      </c>
      <c r="S21" s="48" t="s">
        <v>25</v>
      </c>
      <c r="T21" s="74">
        <f aca="true" t="shared" si="14" ref="T21:AF24">$E$30</f>
        <v>2</v>
      </c>
      <c r="U21" s="79">
        <f t="shared" si="2"/>
        <v>35.18125</v>
      </c>
      <c r="V21" s="74">
        <f t="shared" si="14"/>
        <v>2</v>
      </c>
      <c r="W21" s="79">
        <f t="shared" si="3"/>
        <v>30.13125</v>
      </c>
      <c r="X21" s="74">
        <f t="shared" si="14"/>
        <v>2</v>
      </c>
      <c r="Y21" s="79">
        <f t="shared" si="4"/>
        <v>30.1125</v>
      </c>
      <c r="Z21" s="74">
        <f t="shared" si="14"/>
        <v>2</v>
      </c>
      <c r="AA21" s="79">
        <f t="shared" si="5"/>
        <v>30.48875</v>
      </c>
      <c r="AB21" s="74">
        <f t="shared" si="14"/>
        <v>2</v>
      </c>
      <c r="AC21" s="43">
        <f t="shared" si="6"/>
        <v>28.7675</v>
      </c>
      <c r="AD21" s="74">
        <f t="shared" si="14"/>
        <v>2</v>
      </c>
      <c r="AE21" s="43">
        <f t="shared" si="7"/>
        <v>28.61</v>
      </c>
      <c r="AF21" s="74">
        <f t="shared" si="14"/>
        <v>2</v>
      </c>
      <c r="AG21" s="65">
        <f t="shared" si="8"/>
        <v>28.06</v>
      </c>
      <c r="AH21" s="89"/>
      <c r="AI21" s="22"/>
      <c r="AJ21" s="89"/>
      <c r="AK21" s="22"/>
      <c r="AL21" s="89"/>
      <c r="AM21" s="22"/>
      <c r="AN21" s="89"/>
      <c r="AO21" s="22"/>
    </row>
    <row r="22" spans="3:41" ht="15">
      <c r="C22" s="48" t="s">
        <v>26</v>
      </c>
      <c r="D22" s="74">
        <f>E30</f>
        <v>2</v>
      </c>
      <c r="E22" s="178">
        <f>'B21'!E22</f>
        <v>34.5025</v>
      </c>
      <c r="F22" s="74">
        <f t="shared" si="13"/>
        <v>2</v>
      </c>
      <c r="G22" s="178">
        <f>'B21'!G22</f>
        <v>31.4325</v>
      </c>
      <c r="H22" s="74">
        <f t="shared" si="13"/>
        <v>2</v>
      </c>
      <c r="I22" s="178">
        <f>'B21'!I22</f>
        <v>31.1475</v>
      </c>
      <c r="J22" s="74">
        <f t="shared" si="13"/>
        <v>2</v>
      </c>
      <c r="K22" s="178">
        <f>'B21'!K22</f>
        <v>32.62</v>
      </c>
      <c r="L22" s="74">
        <f t="shared" si="13"/>
        <v>2</v>
      </c>
      <c r="M22" s="180">
        <f>'B21'!M22</f>
        <v>29.69375</v>
      </c>
      <c r="N22" s="74">
        <f t="shared" si="13"/>
        <v>2</v>
      </c>
      <c r="O22" s="180">
        <f>'B21'!O22</f>
        <v>29.32625</v>
      </c>
      <c r="P22" s="74">
        <f t="shared" si="13"/>
        <v>2</v>
      </c>
      <c r="Q22" s="181">
        <f>'B21'!Q22</f>
        <v>29.32</v>
      </c>
      <c r="S22" s="48" t="s">
        <v>26</v>
      </c>
      <c r="T22" s="74">
        <f t="shared" si="14"/>
        <v>2</v>
      </c>
      <c r="U22" s="79">
        <f t="shared" si="2"/>
        <v>34.5025</v>
      </c>
      <c r="V22" s="74">
        <f t="shared" si="14"/>
        <v>2</v>
      </c>
      <c r="W22" s="79">
        <f t="shared" si="3"/>
        <v>31.4325</v>
      </c>
      <c r="X22" s="74">
        <f t="shared" si="14"/>
        <v>2</v>
      </c>
      <c r="Y22" s="79">
        <f t="shared" si="4"/>
        <v>31.1475</v>
      </c>
      <c r="Z22" s="74">
        <f t="shared" si="14"/>
        <v>2</v>
      </c>
      <c r="AA22" s="79">
        <f t="shared" si="5"/>
        <v>32.62</v>
      </c>
      <c r="AB22" s="74">
        <f t="shared" si="14"/>
        <v>2</v>
      </c>
      <c r="AC22" s="43">
        <f t="shared" si="6"/>
        <v>29.69375</v>
      </c>
      <c r="AD22" s="74">
        <f t="shared" si="14"/>
        <v>2</v>
      </c>
      <c r="AE22" s="43">
        <f t="shared" si="7"/>
        <v>29.32625</v>
      </c>
      <c r="AF22" s="74">
        <f t="shared" si="14"/>
        <v>2</v>
      </c>
      <c r="AG22" s="65">
        <f t="shared" si="8"/>
        <v>29.32</v>
      </c>
      <c r="AH22" s="89"/>
      <c r="AI22" s="22"/>
      <c r="AJ22" s="89"/>
      <c r="AK22" s="22"/>
      <c r="AL22" s="89"/>
      <c r="AM22" s="22"/>
      <c r="AN22" s="89"/>
      <c r="AO22" s="22"/>
    </row>
    <row r="23" spans="3:41" ht="15">
      <c r="C23" s="48" t="s">
        <v>27</v>
      </c>
      <c r="D23" s="74">
        <f>E30</f>
        <v>2</v>
      </c>
      <c r="E23" s="178">
        <f>'B21'!E23</f>
        <v>34.82625</v>
      </c>
      <c r="F23" s="74">
        <f t="shared" si="13"/>
        <v>2</v>
      </c>
      <c r="G23" s="178">
        <f>'B21'!G23</f>
        <v>32.22625</v>
      </c>
      <c r="H23" s="74">
        <f t="shared" si="13"/>
        <v>2</v>
      </c>
      <c r="I23" s="178">
        <f>'B21'!I23</f>
        <v>34.1475</v>
      </c>
      <c r="J23" s="74">
        <f t="shared" si="13"/>
        <v>2</v>
      </c>
      <c r="K23" s="178">
        <f>'B21'!K23</f>
        <v>32.45375</v>
      </c>
      <c r="L23" s="74">
        <f t="shared" si="13"/>
        <v>2</v>
      </c>
      <c r="M23" s="180">
        <f>'B21'!M23</f>
        <v>31.2375</v>
      </c>
      <c r="N23" s="74">
        <f t="shared" si="13"/>
        <v>2</v>
      </c>
      <c r="O23" s="180">
        <f>'B21'!O23</f>
        <v>31.04375</v>
      </c>
      <c r="P23" s="74">
        <f t="shared" si="13"/>
        <v>2</v>
      </c>
      <c r="Q23" s="181">
        <f>'B21'!Q23</f>
        <v>32.56125</v>
      </c>
      <c r="S23" s="48" t="s">
        <v>27</v>
      </c>
      <c r="T23" s="74">
        <f t="shared" si="14"/>
        <v>2</v>
      </c>
      <c r="U23" s="79">
        <f t="shared" si="2"/>
        <v>34.82625</v>
      </c>
      <c r="V23" s="74">
        <f t="shared" si="14"/>
        <v>2</v>
      </c>
      <c r="W23" s="79">
        <f t="shared" si="3"/>
        <v>32.22625</v>
      </c>
      <c r="X23" s="74">
        <f t="shared" si="14"/>
        <v>2</v>
      </c>
      <c r="Y23" s="79">
        <f t="shared" si="4"/>
        <v>34.1475</v>
      </c>
      <c r="Z23" s="74">
        <f t="shared" si="14"/>
        <v>2</v>
      </c>
      <c r="AA23" s="79">
        <f t="shared" si="5"/>
        <v>32.45375</v>
      </c>
      <c r="AB23" s="74">
        <f t="shared" si="14"/>
        <v>2</v>
      </c>
      <c r="AC23" s="43">
        <f t="shared" si="6"/>
        <v>31.2375</v>
      </c>
      <c r="AD23" s="74">
        <f t="shared" si="14"/>
        <v>2</v>
      </c>
      <c r="AE23" s="43">
        <f t="shared" si="7"/>
        <v>31.04375</v>
      </c>
      <c r="AF23" s="74">
        <f t="shared" si="14"/>
        <v>2</v>
      </c>
      <c r="AG23" s="65">
        <f t="shared" si="8"/>
        <v>32.56125</v>
      </c>
      <c r="AH23" s="89"/>
      <c r="AI23" s="22"/>
      <c r="AJ23" s="89"/>
      <c r="AK23" s="22"/>
      <c r="AL23" s="89"/>
      <c r="AM23" s="22"/>
      <c r="AN23" s="89"/>
      <c r="AO23" s="22"/>
    </row>
    <row r="24" spans="3:41" ht="15">
      <c r="C24" s="48" t="s">
        <v>28</v>
      </c>
      <c r="D24" s="74">
        <f>E30</f>
        <v>2</v>
      </c>
      <c r="E24" s="178">
        <f>'B21'!E24</f>
        <v>33.35875</v>
      </c>
      <c r="F24" s="74">
        <f t="shared" si="13"/>
        <v>2</v>
      </c>
      <c r="G24" s="178">
        <f>'B21'!G24</f>
        <v>31.3225</v>
      </c>
      <c r="H24" s="74">
        <f t="shared" si="13"/>
        <v>2</v>
      </c>
      <c r="I24" s="178">
        <f>'B21'!I24</f>
        <v>34.85125</v>
      </c>
      <c r="J24" s="74">
        <f t="shared" si="13"/>
        <v>2</v>
      </c>
      <c r="K24" s="178">
        <f>'B21'!K24</f>
        <v>32.79375</v>
      </c>
      <c r="L24" s="74">
        <f t="shared" si="13"/>
        <v>2</v>
      </c>
      <c r="M24" s="180">
        <f>'B21'!M24</f>
        <v>29.925</v>
      </c>
      <c r="N24" s="74">
        <f t="shared" si="13"/>
        <v>2</v>
      </c>
      <c r="O24" s="180">
        <f>'B21'!O24</f>
        <v>32.84875</v>
      </c>
      <c r="P24" s="74">
        <f t="shared" si="13"/>
        <v>2</v>
      </c>
      <c r="Q24" s="181">
        <f>'B21'!Q24</f>
        <v>31.79125</v>
      </c>
      <c r="S24" s="48" t="s">
        <v>28</v>
      </c>
      <c r="T24" s="74">
        <f t="shared" si="14"/>
        <v>2</v>
      </c>
      <c r="U24" s="79">
        <f t="shared" si="2"/>
        <v>33.35875</v>
      </c>
      <c r="V24" s="74">
        <f t="shared" si="14"/>
        <v>2</v>
      </c>
      <c r="W24" s="79">
        <f t="shared" si="3"/>
        <v>31.3225</v>
      </c>
      <c r="X24" s="74">
        <f t="shared" si="14"/>
        <v>2</v>
      </c>
      <c r="Y24" s="79">
        <f t="shared" si="4"/>
        <v>34.85125</v>
      </c>
      <c r="Z24" s="74">
        <f t="shared" si="14"/>
        <v>2</v>
      </c>
      <c r="AA24" s="79">
        <f t="shared" si="5"/>
        <v>32.79375</v>
      </c>
      <c r="AB24" s="74">
        <f t="shared" si="14"/>
        <v>2</v>
      </c>
      <c r="AC24" s="43">
        <f t="shared" si="6"/>
        <v>29.925</v>
      </c>
      <c r="AD24" s="74">
        <f t="shared" si="14"/>
        <v>2</v>
      </c>
      <c r="AE24" s="43">
        <f t="shared" si="7"/>
        <v>32.84875</v>
      </c>
      <c r="AF24" s="74">
        <f t="shared" si="14"/>
        <v>2</v>
      </c>
      <c r="AG24" s="65">
        <f t="shared" si="8"/>
        <v>31.79125</v>
      </c>
      <c r="AH24" s="89"/>
      <c r="AI24" s="22"/>
      <c r="AJ24" s="89"/>
      <c r="AK24" s="22"/>
      <c r="AL24" s="89"/>
      <c r="AM24" s="22"/>
      <c r="AN24" s="89"/>
      <c r="AO24" s="22"/>
    </row>
    <row r="25" spans="3:41" ht="15">
      <c r="C25" s="48" t="s">
        <v>29</v>
      </c>
      <c r="D25" s="74">
        <f>E30</f>
        <v>2</v>
      </c>
      <c r="E25" s="178">
        <f>'B21'!E25</f>
        <v>33.18375</v>
      </c>
      <c r="F25" s="74">
        <f t="shared" si="13"/>
        <v>2</v>
      </c>
      <c r="G25" s="178">
        <f>'B21'!G25</f>
        <v>31.525</v>
      </c>
      <c r="H25" s="74">
        <f t="shared" si="13"/>
        <v>2</v>
      </c>
      <c r="I25" s="178">
        <f>'B21'!I25</f>
        <v>34.67375</v>
      </c>
      <c r="J25" s="74">
        <f t="shared" si="13"/>
        <v>2</v>
      </c>
      <c r="K25" s="178">
        <f>'B21'!K25</f>
        <v>32.36125</v>
      </c>
      <c r="L25" s="74">
        <f t="shared" si="13"/>
        <v>2</v>
      </c>
      <c r="M25" s="180">
        <f>'B21'!M25</f>
        <v>28.9625</v>
      </c>
      <c r="N25" s="74">
        <f t="shared" si="13"/>
        <v>2</v>
      </c>
      <c r="O25" s="180">
        <f>'B21'!O25</f>
        <v>33.0975</v>
      </c>
      <c r="P25" s="74">
        <f t="shared" si="13"/>
        <v>2</v>
      </c>
      <c r="Q25" s="181">
        <f>'B21'!Q25</f>
        <v>30.78375</v>
      </c>
      <c r="S25" s="48" t="s">
        <v>29</v>
      </c>
      <c r="T25" s="72">
        <f>$J$30</f>
        <v>4</v>
      </c>
      <c r="U25" s="79">
        <f t="shared" si="2"/>
        <v>33.18375</v>
      </c>
      <c r="V25" s="72">
        <f>$J$30</f>
        <v>4</v>
      </c>
      <c r="W25" s="79">
        <f t="shared" si="3"/>
        <v>31.525</v>
      </c>
      <c r="X25" s="72">
        <f>$J$30</f>
        <v>4</v>
      </c>
      <c r="Y25" s="79">
        <f t="shared" si="4"/>
        <v>34.67375</v>
      </c>
      <c r="Z25" s="72">
        <f>$J$30</f>
        <v>4</v>
      </c>
      <c r="AA25" s="79">
        <f t="shared" si="5"/>
        <v>32.36125</v>
      </c>
      <c r="AB25" s="72">
        <f>$J$30</f>
        <v>4</v>
      </c>
      <c r="AC25" s="43">
        <f t="shared" si="6"/>
        <v>28.9625</v>
      </c>
      <c r="AD25" s="72">
        <f>$J$30</f>
        <v>4</v>
      </c>
      <c r="AE25" s="43">
        <f t="shared" si="7"/>
        <v>33.0975</v>
      </c>
      <c r="AF25" s="72">
        <f>$J$30</f>
        <v>4</v>
      </c>
      <c r="AG25" s="65">
        <f t="shared" si="8"/>
        <v>30.78375</v>
      </c>
      <c r="AH25" s="89"/>
      <c r="AI25" s="22"/>
      <c r="AJ25" s="89"/>
      <c r="AK25" s="22"/>
      <c r="AL25" s="89"/>
      <c r="AM25" s="22"/>
      <c r="AN25" s="89"/>
      <c r="AO25" s="22"/>
    </row>
    <row r="26" spans="3:41" ht="15">
      <c r="C26" s="48" t="s">
        <v>30</v>
      </c>
      <c r="D26" s="72">
        <f>J30</f>
        <v>4</v>
      </c>
      <c r="E26" s="178">
        <f>'B21'!E26</f>
        <v>33.28875</v>
      </c>
      <c r="F26" s="72">
        <f aca="true" t="shared" si="15" ref="F26:P27">$J$30</f>
        <v>4</v>
      </c>
      <c r="G26" s="178">
        <f>'B21'!G26</f>
        <v>32.32</v>
      </c>
      <c r="H26" s="72">
        <f t="shared" si="15"/>
        <v>4</v>
      </c>
      <c r="I26" s="178">
        <f>'B21'!I26</f>
        <v>32.435</v>
      </c>
      <c r="J26" s="72">
        <f t="shared" si="15"/>
        <v>4</v>
      </c>
      <c r="K26" s="178">
        <f>'B21'!K26</f>
        <v>32.7425</v>
      </c>
      <c r="L26" s="72">
        <f t="shared" si="15"/>
        <v>4</v>
      </c>
      <c r="M26" s="180">
        <f>'B21'!M26</f>
        <v>28.87125</v>
      </c>
      <c r="N26" s="72">
        <f t="shared" si="15"/>
        <v>4</v>
      </c>
      <c r="O26" s="180">
        <f>'B21'!O26</f>
        <v>31.5675</v>
      </c>
      <c r="P26" s="72">
        <f t="shared" si="15"/>
        <v>4</v>
      </c>
      <c r="Q26" s="181">
        <f>'B21'!Q26</f>
        <v>32.1975</v>
      </c>
      <c r="S26" s="48" t="s">
        <v>30</v>
      </c>
      <c r="T26" s="72">
        <f>$J$30</f>
        <v>4</v>
      </c>
      <c r="U26" s="79">
        <f t="shared" si="2"/>
        <v>33.28875</v>
      </c>
      <c r="V26" s="72">
        <f>$J$30</f>
        <v>4</v>
      </c>
      <c r="W26" s="79">
        <f t="shared" si="3"/>
        <v>32.32</v>
      </c>
      <c r="X26" s="72">
        <f>$J$30</f>
        <v>4</v>
      </c>
      <c r="Y26" s="79">
        <f t="shared" si="4"/>
        <v>32.435</v>
      </c>
      <c r="Z26" s="72">
        <f>$J$30</f>
        <v>4</v>
      </c>
      <c r="AA26" s="79">
        <f t="shared" si="5"/>
        <v>32.7425</v>
      </c>
      <c r="AB26" s="72">
        <f>$J$30</f>
        <v>4</v>
      </c>
      <c r="AC26" s="43">
        <f t="shared" si="6"/>
        <v>28.87125</v>
      </c>
      <c r="AD26" s="72">
        <f>$J$30</f>
        <v>4</v>
      </c>
      <c r="AE26" s="43">
        <f t="shared" si="7"/>
        <v>31.5675</v>
      </c>
      <c r="AF26" s="72">
        <f>$J$30</f>
        <v>4</v>
      </c>
      <c r="AG26" s="65">
        <f t="shared" si="8"/>
        <v>32.1975</v>
      </c>
      <c r="AH26" s="89"/>
      <c r="AI26" s="22"/>
      <c r="AJ26" s="89"/>
      <c r="AK26" s="22"/>
      <c r="AL26" s="89"/>
      <c r="AM26" s="22"/>
      <c r="AN26" s="89"/>
      <c r="AO26" s="22"/>
    </row>
    <row r="27" spans="3:41" ht="15.75" thickBot="1">
      <c r="C27" s="49" t="s">
        <v>31</v>
      </c>
      <c r="D27" s="75">
        <f>J30</f>
        <v>4</v>
      </c>
      <c r="E27" s="179">
        <f>'B21'!E27</f>
        <v>32.735</v>
      </c>
      <c r="F27" s="75">
        <f t="shared" si="15"/>
        <v>4</v>
      </c>
      <c r="G27" s="178">
        <f>'B21'!G27</f>
        <v>34.2075</v>
      </c>
      <c r="H27" s="75">
        <f t="shared" si="15"/>
        <v>4</v>
      </c>
      <c r="I27" s="179">
        <f>'B21'!I27</f>
        <v>33.46875</v>
      </c>
      <c r="J27" s="75">
        <f t="shared" si="15"/>
        <v>4</v>
      </c>
      <c r="K27" s="179">
        <f>'B21'!K27</f>
        <v>32.39875</v>
      </c>
      <c r="L27" s="75">
        <f t="shared" si="15"/>
        <v>4</v>
      </c>
      <c r="M27" s="182">
        <f>'B21'!M27</f>
        <v>29.5325</v>
      </c>
      <c r="N27" s="75">
        <f t="shared" si="15"/>
        <v>4</v>
      </c>
      <c r="O27" s="182">
        <f>'B21'!O27</f>
        <v>30.14125</v>
      </c>
      <c r="P27" s="75">
        <f t="shared" si="15"/>
        <v>4</v>
      </c>
      <c r="Q27" s="181">
        <f>'B21'!Q27</f>
        <v>32.01875</v>
      </c>
      <c r="S27" s="49" t="s">
        <v>31</v>
      </c>
      <c r="T27" s="75">
        <f>$J$30</f>
        <v>4</v>
      </c>
      <c r="U27" s="80">
        <f t="shared" si="2"/>
        <v>32.735</v>
      </c>
      <c r="V27" s="75">
        <f>$J$30</f>
        <v>4</v>
      </c>
      <c r="W27" s="80">
        <f t="shared" si="3"/>
        <v>34.2075</v>
      </c>
      <c r="X27" s="75">
        <f>$J$30</f>
        <v>4</v>
      </c>
      <c r="Y27" s="80">
        <f t="shared" si="4"/>
        <v>33.46875</v>
      </c>
      <c r="Z27" s="75">
        <f>$J$30</f>
        <v>4</v>
      </c>
      <c r="AA27" s="80">
        <f t="shared" si="5"/>
        <v>32.39875</v>
      </c>
      <c r="AB27" s="75">
        <f>$J$30</f>
        <v>4</v>
      </c>
      <c r="AC27" s="60">
        <f t="shared" si="6"/>
        <v>29.5325</v>
      </c>
      <c r="AD27" s="75">
        <f>$J$30</f>
        <v>4</v>
      </c>
      <c r="AE27" s="60">
        <f t="shared" si="7"/>
        <v>30.14125</v>
      </c>
      <c r="AF27" s="75">
        <f>$J$30</f>
        <v>4</v>
      </c>
      <c r="AG27" s="66">
        <f t="shared" si="8"/>
        <v>32.01875</v>
      </c>
      <c r="AH27" s="89"/>
      <c r="AI27" s="22"/>
      <c r="AJ27" s="89"/>
      <c r="AK27" s="22"/>
      <c r="AL27" s="89"/>
      <c r="AM27" s="22"/>
      <c r="AN27" s="89"/>
      <c r="AO27" s="22"/>
    </row>
    <row r="28" spans="3:41" ht="1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"/>
      <c r="AE28" s="88"/>
      <c r="AF28" s="71"/>
      <c r="AG28" s="71"/>
      <c r="AH28" s="71"/>
      <c r="AI28" s="71"/>
      <c r="AJ28" s="71"/>
      <c r="AK28" s="71"/>
      <c r="AL28" s="71"/>
      <c r="AM28" s="71"/>
      <c r="AN28" s="71"/>
      <c r="AO28" s="71"/>
    </row>
    <row r="29" spans="1:41" ht="15">
      <c r="A29" s="20"/>
      <c r="B29" s="20" t="s">
        <v>62</v>
      </c>
      <c r="C29" s="219" t="s">
        <v>44</v>
      </c>
      <c r="D29" s="219"/>
      <c r="E29" s="212" t="s">
        <v>45</v>
      </c>
      <c r="F29" s="212"/>
      <c r="G29" s="97"/>
      <c r="H29" s="97"/>
      <c r="J29" s="17" t="s">
        <v>47</v>
      </c>
      <c r="K29" s="17"/>
      <c r="R29" s="20" t="s">
        <v>62</v>
      </c>
      <c r="S29" s="219" t="s">
        <v>44</v>
      </c>
      <c r="T29" s="219"/>
      <c r="U29" s="212" t="s">
        <v>45</v>
      </c>
      <c r="V29" s="212"/>
      <c r="W29" s="97"/>
      <c r="X29" s="97"/>
      <c r="Z29" s="17" t="s">
        <v>47</v>
      </c>
      <c r="AA29" s="17"/>
      <c r="AD29" s="20"/>
      <c r="AE29" s="218"/>
      <c r="AF29" s="218"/>
      <c r="AG29" s="217"/>
      <c r="AH29" s="217"/>
      <c r="AI29" s="90"/>
      <c r="AJ29" s="90"/>
      <c r="AK29" s="71"/>
      <c r="AL29" s="90"/>
      <c r="AM29" s="90"/>
      <c r="AN29" s="71"/>
      <c r="AO29" s="71"/>
    </row>
    <row r="30" spans="3:41" ht="15">
      <c r="C30" s="68">
        <v>1</v>
      </c>
      <c r="D30" s="69"/>
      <c r="E30" s="70">
        <v>2</v>
      </c>
      <c r="F30" s="69"/>
      <c r="G30" s="19"/>
      <c r="H30" s="19"/>
      <c r="I30" s="69"/>
      <c r="J30" s="10">
        <v>4</v>
      </c>
      <c r="K30" s="69"/>
      <c r="S30" s="76">
        <f>$C$30</f>
        <v>1</v>
      </c>
      <c r="T30" s="67"/>
      <c r="U30" s="77">
        <f>$E$30</f>
        <v>2</v>
      </c>
      <c r="V30" s="67"/>
      <c r="W30" s="98"/>
      <c r="X30" s="98"/>
      <c r="Y30" s="67"/>
      <c r="Z30" s="78">
        <f>$J$30</f>
        <v>4</v>
      </c>
      <c r="AA30" s="67"/>
      <c r="AB30" s="67"/>
      <c r="AC30" s="67"/>
      <c r="AD30" s="67"/>
      <c r="AE30" s="89"/>
      <c r="AF30" s="89"/>
      <c r="AG30" s="89"/>
      <c r="AH30" s="89"/>
      <c r="AI30" s="89"/>
      <c r="AJ30" s="89"/>
      <c r="AK30" s="89"/>
      <c r="AL30" s="89"/>
      <c r="AM30" s="89"/>
      <c r="AN30" s="71"/>
      <c r="AO30" s="71"/>
    </row>
    <row r="31" spans="3:41" s="18" customFormat="1" ht="15.75" thickBot="1">
      <c r="C31" s="23"/>
      <c r="E31" s="19"/>
      <c r="S31" s="23"/>
      <c r="U31" s="19"/>
      <c r="AE31" s="84"/>
      <c r="AF31" s="71"/>
      <c r="AG31" s="85"/>
      <c r="AH31" s="71"/>
      <c r="AI31" s="71"/>
      <c r="AJ31" s="71"/>
      <c r="AK31" s="71"/>
      <c r="AL31" s="71"/>
      <c r="AM31" s="71"/>
      <c r="AN31" s="71"/>
      <c r="AO31" s="71"/>
    </row>
    <row r="32" spans="3:41" ht="15">
      <c r="C32" s="50" t="s">
        <v>63</v>
      </c>
      <c r="D32" s="51" t="s">
        <v>64</v>
      </c>
      <c r="E32" s="52" t="s">
        <v>65</v>
      </c>
      <c r="F32" s="51" t="s">
        <v>66</v>
      </c>
      <c r="G32" s="51" t="s">
        <v>67</v>
      </c>
      <c r="H32" s="51" t="s">
        <v>68</v>
      </c>
      <c r="I32" s="53" t="s">
        <v>69</v>
      </c>
      <c r="J32" s="18"/>
      <c r="K32" s="18"/>
      <c r="R32" s="20"/>
      <c r="S32" s="50" t="s">
        <v>63</v>
      </c>
      <c r="T32" s="51" t="s">
        <v>64</v>
      </c>
      <c r="U32" s="52" t="s">
        <v>65</v>
      </c>
      <c r="V32" s="51" t="s">
        <v>66</v>
      </c>
      <c r="W32" s="51" t="s">
        <v>67</v>
      </c>
      <c r="X32" s="51" t="s">
        <v>68</v>
      </c>
      <c r="Y32" s="53" t="s">
        <v>69</v>
      </c>
      <c r="Z32" s="18"/>
      <c r="AA32" s="18"/>
      <c r="AE32" s="86"/>
      <c r="AF32" s="58"/>
      <c r="AG32" s="87"/>
      <c r="AH32" s="58"/>
      <c r="AI32" s="58"/>
      <c r="AJ32" s="58"/>
      <c r="AK32" s="58"/>
      <c r="AL32" s="71"/>
      <c r="AM32" s="71"/>
      <c r="AN32" s="71"/>
      <c r="AO32" s="71"/>
    </row>
    <row r="33" spans="1:41" ht="15">
      <c r="A33" s="20"/>
      <c r="B33" s="20" t="s">
        <v>85</v>
      </c>
      <c r="C33" s="30">
        <f>SUM(E4:E27)</f>
        <v>827.8862500000001</v>
      </c>
      <c r="D33" s="25">
        <f>SUM(G4:G27)</f>
        <v>752.4650000000001</v>
      </c>
      <c r="E33" s="24">
        <f>SUM(I4:I27)</f>
        <v>777.2325000000001</v>
      </c>
      <c r="F33" s="25">
        <f>SUM(K4:K27)</f>
        <v>773.3175</v>
      </c>
      <c r="G33" s="25">
        <f>SUM(M4:M27)</f>
        <v>751.55875</v>
      </c>
      <c r="H33" s="25">
        <f>SUM(O4:O27)</f>
        <v>728.54375</v>
      </c>
      <c r="I33" s="31">
        <f>SUM(Q4:Q27)</f>
        <v>718.84875</v>
      </c>
      <c r="J33" s="18"/>
      <c r="K33" s="18"/>
      <c r="R33" s="20" t="s">
        <v>85</v>
      </c>
      <c r="S33" s="30">
        <f>SUM(U4:U27)</f>
        <v>827.8862500000001</v>
      </c>
      <c r="T33" s="25">
        <f>SUM(W4:W27)</f>
        <v>752.4650000000001</v>
      </c>
      <c r="U33" s="24">
        <f>SUM(Y4:Y27)</f>
        <v>777.2325000000001</v>
      </c>
      <c r="V33" s="25">
        <f>SUM(AA4:AA27)</f>
        <v>773.3175</v>
      </c>
      <c r="W33" s="25">
        <f>SUM(AC4:AC27)</f>
        <v>751.55875</v>
      </c>
      <c r="X33" s="25">
        <f>SUM(AE4:AE27)</f>
        <v>728.54375</v>
      </c>
      <c r="Y33" s="31">
        <f>SUM(AG4:AG27)</f>
        <v>718.84875</v>
      </c>
      <c r="Z33" s="18"/>
      <c r="AA33" s="18"/>
      <c r="AD33" s="20"/>
      <c r="AE33" s="59"/>
      <c r="AF33" s="22"/>
      <c r="AG33" s="59"/>
      <c r="AH33" s="22"/>
      <c r="AI33" s="22"/>
      <c r="AJ33" s="22"/>
      <c r="AK33" s="22"/>
      <c r="AL33" s="71"/>
      <c r="AM33" s="71"/>
      <c r="AN33" s="71"/>
      <c r="AO33" s="71"/>
    </row>
    <row r="34" spans="2:41" ht="15">
      <c r="B34" t="s">
        <v>76</v>
      </c>
      <c r="C34" s="32">
        <f>SUMIF(D4:D27,C30,E4:E27)</f>
        <v>207.05374999999998</v>
      </c>
      <c r="D34" s="26">
        <f>SUMIF(F4:F27,C30,G4:G27)</f>
        <v>182.3325</v>
      </c>
      <c r="E34" s="26">
        <f>SUMIF(H4:H27,C30,I4:I27)</f>
        <v>194.92875000000004</v>
      </c>
      <c r="F34" s="26">
        <f>SUMIF(J4:J27,C30,K4:K27)</f>
        <v>188.08</v>
      </c>
      <c r="G34" s="26">
        <f>SUMIF(L4:L27,C30,M4:M27)</f>
        <v>192.40125</v>
      </c>
      <c r="H34" s="26">
        <f>SUMIF(N4:N27,C30,O4:O27)</f>
        <v>184.9875</v>
      </c>
      <c r="I34" s="33">
        <f>SUMIF(P4:P27,C30,Q4:Q27)</f>
        <v>177.11625</v>
      </c>
      <c r="J34" s="18"/>
      <c r="K34" s="18"/>
      <c r="R34" t="s">
        <v>76</v>
      </c>
      <c r="S34" s="32">
        <f>SUMIF(T4:T27,S30,U4:U27)</f>
        <v>207.05374999999998</v>
      </c>
      <c r="T34" s="26">
        <f>SUMIF(V4:V27,S30,W4:W27)</f>
        <v>182.3325</v>
      </c>
      <c r="U34" s="26">
        <f>SUMIF(X4:X27,S30,Y4:Y27)</f>
        <v>194.92875000000004</v>
      </c>
      <c r="V34" s="26">
        <f>SUMIF(Z4:Z27,S30,AA4:AA27)</f>
        <v>188.08</v>
      </c>
      <c r="W34" s="26">
        <f>SUMIF(AB4:AB27,S30,AC4:AC27)</f>
        <v>192.40125</v>
      </c>
      <c r="X34" s="26">
        <f>SUMIF(AD4:AD27,S30,AE4:AE27)</f>
        <v>184.9875</v>
      </c>
      <c r="Y34" s="33">
        <f>SUMIF(AF4:FD27,S30,AG4:AG27)</f>
        <v>177.11625</v>
      </c>
      <c r="Z34" s="18"/>
      <c r="AA34" s="18"/>
      <c r="AE34" s="22"/>
      <c r="AF34" s="22"/>
      <c r="AG34" s="22"/>
      <c r="AH34" s="22"/>
      <c r="AI34" s="22"/>
      <c r="AJ34" s="22"/>
      <c r="AK34" s="22"/>
      <c r="AL34" s="71"/>
      <c r="AM34" s="71"/>
      <c r="AN34" s="71"/>
      <c r="AO34" s="71"/>
    </row>
    <row r="35" spans="2:41" ht="15">
      <c r="B35" t="s">
        <v>77</v>
      </c>
      <c r="C35" s="34">
        <f>SUMIF(D4:D27,E30,E4:E27)</f>
        <v>205.80749999999998</v>
      </c>
      <c r="D35" s="27">
        <f>SUMIF(F4:F27,E30,G4:G27)</f>
        <v>185.9325</v>
      </c>
      <c r="E35" s="27">
        <f>SUMIF(H4:H27,E30,I4:I27)</f>
        <v>194.48874999999998</v>
      </c>
      <c r="F35" s="27">
        <f>SUMIF(J4:J27,E30,K4:K27)</f>
        <v>192.76</v>
      </c>
      <c r="G35" s="27">
        <f>SUMIF(L4:L27,E30,M4:M27)</f>
        <v>178.38</v>
      </c>
      <c r="H35" s="27">
        <f>SUMIF(N4:N27,E30,O4:O27)</f>
        <v>182.59375</v>
      </c>
      <c r="I35" s="35">
        <f>SUMIF(P4:P27,E30,Q4:Q27)</f>
        <v>180.30124999999998</v>
      </c>
      <c r="J35" s="18"/>
      <c r="K35" s="18"/>
      <c r="R35" t="s">
        <v>77</v>
      </c>
      <c r="S35" s="34">
        <f>SUMIF(T4:T27,U30,U4:U27)</f>
        <v>172.62374999999997</v>
      </c>
      <c r="T35" s="27">
        <f>SUMIF(V4:V27,U30,W4:W27)</f>
        <v>154.4075</v>
      </c>
      <c r="U35" s="27">
        <f>SUMIF(X4:X27,U30,Y4:Y27)</f>
        <v>159.815</v>
      </c>
      <c r="V35" s="27">
        <f>SUMIF(Z4:Z27,U30,AA4:AA27)</f>
        <v>160.39875</v>
      </c>
      <c r="W35" s="27">
        <f>SUMIF(AB4:AB27,U30,AC4:AC27)</f>
        <v>149.4175</v>
      </c>
      <c r="X35" s="27">
        <f>SUMIF(AD4:AD27,U30,AE4:AE27)</f>
        <v>149.49625</v>
      </c>
      <c r="Y35" s="35">
        <f>SUMIF(AF4:AF27,U30,AG4:AG27)</f>
        <v>149.51749999999998</v>
      </c>
      <c r="Z35" s="18"/>
      <c r="AA35" s="18"/>
      <c r="AE35" s="22"/>
      <c r="AF35" s="22"/>
      <c r="AG35" s="22"/>
      <c r="AH35" s="22"/>
      <c r="AI35" s="22"/>
      <c r="AJ35" s="22"/>
      <c r="AK35" s="22"/>
      <c r="AL35" s="71"/>
      <c r="AM35" s="71"/>
      <c r="AN35" s="71"/>
      <c r="AO35" s="71"/>
    </row>
    <row r="36" spans="2:41" ht="15">
      <c r="B36" t="s">
        <v>79</v>
      </c>
      <c r="C36" s="38">
        <f>SUMIF(D4:D27,J30,E4:E27)</f>
        <v>415.02500000000003</v>
      </c>
      <c r="D36" s="29">
        <f>SUMIF(F4:F27,J30,G4:G27)</f>
        <v>384.20000000000005</v>
      </c>
      <c r="E36" s="28">
        <f>SUMIF(H4:H27,J30,I4:I27)</f>
        <v>387.81499999999994</v>
      </c>
      <c r="F36" s="28">
        <f>SUMIF(J4:J27,J30,K4:K27)</f>
        <v>392.4775</v>
      </c>
      <c r="G36" s="28">
        <f>SUMIF(L4:L27,J30,M4:M27)</f>
        <v>380.7774999999999</v>
      </c>
      <c r="H36" s="28">
        <f>SUMIF(N4:N27,J30,O4:O27)</f>
        <v>360.9625</v>
      </c>
      <c r="I36" s="37">
        <f>SUMIF(P4:P27,J30,Q4:Q27)</f>
        <v>361.43125000000003</v>
      </c>
      <c r="J36" s="18"/>
      <c r="R36" t="s">
        <v>79</v>
      </c>
      <c r="S36" s="38">
        <f>SUMIF(T4:T27,Z30,U4:U27)</f>
        <v>448.20875000000007</v>
      </c>
      <c r="T36" s="29">
        <f>SUMIF(V4:V27,Z30,W4:W27)</f>
        <v>415.725</v>
      </c>
      <c r="U36" s="28">
        <f>SUMIF(X4:X27,Z30,Y4:Y27)</f>
        <v>422.4887499999999</v>
      </c>
      <c r="V36" s="28">
        <f>SUMIF(Z4:Z27,Z30,AA4:AA27)</f>
        <v>424.83875</v>
      </c>
      <c r="W36" s="28">
        <f>SUMIF(AB4:AB27,Z30,AC4:AC27)</f>
        <v>409.7399999999999</v>
      </c>
      <c r="X36" s="28">
        <f>SUMIF(AD4:AD27,Z30,AE4:AE27)</f>
        <v>394.05999999999995</v>
      </c>
      <c r="Y36" s="37">
        <f>SUMIF(AF4:AF27,Z30,AG4:AG27)</f>
        <v>392.21500000000003</v>
      </c>
      <c r="Z36" s="18"/>
      <c r="AE36" s="59"/>
      <c r="AF36" s="59"/>
      <c r="AG36" s="22"/>
      <c r="AH36" s="22"/>
      <c r="AI36" s="22"/>
      <c r="AJ36" s="22"/>
      <c r="AK36" s="22"/>
      <c r="AL36" s="71"/>
      <c r="AM36" s="71"/>
      <c r="AN36" s="71"/>
      <c r="AO36" s="71"/>
    </row>
    <row r="37" spans="1:41" ht="15">
      <c r="A37" s="20" t="s">
        <v>87</v>
      </c>
      <c r="B37" s="20" t="s">
        <v>86</v>
      </c>
      <c r="C37" s="30">
        <f aca="true" t="shared" si="16" ref="C37:I37">SUM(C38:C40)</f>
        <v>250.58842575</v>
      </c>
      <c r="D37" s="24">
        <f t="shared" si="16"/>
        <v>227.14517075</v>
      </c>
      <c r="E37" s="24">
        <f t="shared" si="16"/>
        <v>235.47802812499998</v>
      </c>
      <c r="F37" s="24">
        <f t="shared" si="16"/>
        <v>233.72991150000001</v>
      </c>
      <c r="G37" s="24">
        <f t="shared" si="16"/>
        <v>226.63944099999998</v>
      </c>
      <c r="H37" s="24">
        <f t="shared" si="16"/>
        <v>220.944045625</v>
      </c>
      <c r="I37" s="39">
        <f t="shared" si="16"/>
        <v>217.60235012500002</v>
      </c>
      <c r="J37" s="18"/>
      <c r="R37" s="20" t="s">
        <v>86</v>
      </c>
      <c r="S37" s="30">
        <f aca="true" t="shared" si="17" ref="S37:X37">SUM(S38:S40)</f>
        <v>245.912835375</v>
      </c>
      <c r="T37" s="24">
        <f t="shared" si="17"/>
        <v>222.70329825</v>
      </c>
      <c r="U37" s="24">
        <f t="shared" si="17"/>
        <v>230.59249674999998</v>
      </c>
      <c r="V37" s="24">
        <f t="shared" si="17"/>
        <v>229.170211375</v>
      </c>
      <c r="W37" s="24">
        <f t="shared" si="17"/>
        <v>222.55862474999995</v>
      </c>
      <c r="X37" s="24">
        <f t="shared" si="17"/>
        <v>216.280607875</v>
      </c>
      <c r="Y37" s="39">
        <f>SUM(Y38:Y40)</f>
        <v>213.26491975</v>
      </c>
      <c r="Z37" s="18"/>
      <c r="AD37" s="20"/>
      <c r="AE37" s="59"/>
      <c r="AF37" s="59"/>
      <c r="AG37" s="59"/>
      <c r="AH37" s="59"/>
      <c r="AI37" s="59"/>
      <c r="AJ37" s="59"/>
      <c r="AK37" s="59"/>
      <c r="AL37" s="71"/>
      <c r="AM37" s="71"/>
      <c r="AN37" s="71"/>
      <c r="AO37" s="71"/>
    </row>
    <row r="38" spans="1:41" ht="15">
      <c r="A38" s="81">
        <v>326</v>
      </c>
      <c r="B38" t="s">
        <v>80</v>
      </c>
      <c r="C38" s="32">
        <f aca="true" t="shared" si="18" ref="C38:I38">C34*$A$38/1000</f>
        <v>67.4995225</v>
      </c>
      <c r="D38" s="26">
        <f t="shared" si="18"/>
        <v>59.440395</v>
      </c>
      <c r="E38" s="26">
        <f t="shared" si="18"/>
        <v>63.54677250000002</v>
      </c>
      <c r="F38" s="26">
        <f t="shared" si="18"/>
        <v>61.314080000000004</v>
      </c>
      <c r="G38" s="26">
        <f t="shared" si="18"/>
        <v>62.7228075</v>
      </c>
      <c r="H38" s="26">
        <f t="shared" si="18"/>
        <v>60.305925</v>
      </c>
      <c r="I38" s="33">
        <f t="shared" si="18"/>
        <v>57.7398975</v>
      </c>
      <c r="J38" s="22"/>
      <c r="K38" s="22"/>
      <c r="L38" s="22"/>
      <c r="M38" s="22"/>
      <c r="N38" s="22"/>
      <c r="O38" s="22"/>
      <c r="P38" s="22"/>
      <c r="Q38" s="22"/>
      <c r="R38" t="s">
        <v>80</v>
      </c>
      <c r="S38" s="32">
        <f aca="true" t="shared" si="19" ref="S38:X38">S34*$A$38/1000</f>
        <v>67.4995225</v>
      </c>
      <c r="T38" s="26">
        <f t="shared" si="19"/>
        <v>59.440395</v>
      </c>
      <c r="U38" s="26">
        <f t="shared" si="19"/>
        <v>63.54677250000002</v>
      </c>
      <c r="V38" s="26">
        <f t="shared" si="19"/>
        <v>61.314080000000004</v>
      </c>
      <c r="W38" s="26">
        <f t="shared" si="19"/>
        <v>62.7228075</v>
      </c>
      <c r="X38" s="26">
        <f t="shared" si="19"/>
        <v>60.305925</v>
      </c>
      <c r="Y38" s="33">
        <f>Y34*$A$38/1000</f>
        <v>57.7398975</v>
      </c>
      <c r="Z38" s="22"/>
      <c r="AA38" s="22"/>
      <c r="AB38" s="22"/>
      <c r="AC38" s="22"/>
      <c r="AE38" s="22"/>
      <c r="AF38" s="22"/>
      <c r="AG38" s="22"/>
      <c r="AH38" s="22"/>
      <c r="AI38" s="22"/>
      <c r="AJ38" s="22"/>
      <c r="AK38" s="22"/>
      <c r="AL38" s="71"/>
      <c r="AM38" s="71"/>
      <c r="AN38" s="71"/>
      <c r="AO38" s="71"/>
    </row>
    <row r="39" spans="1:41" ht="15">
      <c r="A39" s="82">
        <v>389.1</v>
      </c>
      <c r="B39" t="s">
        <v>81</v>
      </c>
      <c r="C39" s="34">
        <f aca="true" t="shared" si="20" ref="C39:I39">C35*$A$39/1000</f>
        <v>80.07969825</v>
      </c>
      <c r="D39" s="27">
        <f t="shared" si="20"/>
        <v>72.34633575000001</v>
      </c>
      <c r="E39" s="27">
        <f t="shared" si="20"/>
        <v>75.675572625</v>
      </c>
      <c r="F39" s="27">
        <f t="shared" si="20"/>
        <v>75.002916</v>
      </c>
      <c r="G39" s="27">
        <f t="shared" si="20"/>
        <v>69.407658</v>
      </c>
      <c r="H39" s="27">
        <f t="shared" si="20"/>
        <v>71.047228125</v>
      </c>
      <c r="I39" s="35">
        <f t="shared" si="20"/>
        <v>70.15521637500001</v>
      </c>
      <c r="J39" s="22"/>
      <c r="K39" s="22"/>
      <c r="L39" s="22"/>
      <c r="M39" s="22"/>
      <c r="N39" s="22"/>
      <c r="O39" s="22"/>
      <c r="P39" s="22"/>
      <c r="Q39" s="22"/>
      <c r="R39" t="s">
        <v>81</v>
      </c>
      <c r="S39" s="34">
        <f aca="true" t="shared" si="21" ref="S39:Y39">S35*$A$39/1000</f>
        <v>67.16790112499999</v>
      </c>
      <c r="T39" s="27">
        <f t="shared" si="21"/>
        <v>60.079958250000004</v>
      </c>
      <c r="U39" s="27">
        <f t="shared" si="21"/>
        <v>62.184016500000006</v>
      </c>
      <c r="V39" s="27">
        <f t="shared" si="21"/>
        <v>62.411153625000004</v>
      </c>
      <c r="W39" s="27">
        <f t="shared" si="21"/>
        <v>58.13834925</v>
      </c>
      <c r="X39" s="27">
        <f t="shared" si="21"/>
        <v>58.168990875000006</v>
      </c>
      <c r="Y39" s="35">
        <f t="shared" si="21"/>
        <v>58.17725925</v>
      </c>
      <c r="Z39" s="22"/>
      <c r="AA39" s="22"/>
      <c r="AB39" s="22"/>
      <c r="AC39" s="22"/>
      <c r="AE39" s="22"/>
      <c r="AF39" s="22"/>
      <c r="AG39" s="22"/>
      <c r="AH39" s="22"/>
      <c r="AI39" s="22"/>
      <c r="AJ39" s="22"/>
      <c r="AK39" s="22"/>
      <c r="AL39" s="71"/>
      <c r="AM39" s="71"/>
      <c r="AN39" s="71"/>
      <c r="AO39" s="71"/>
    </row>
    <row r="40" spans="1:41" ht="15.75" thickBot="1">
      <c r="A40" s="82">
        <v>248.2</v>
      </c>
      <c r="B40" t="s">
        <v>82</v>
      </c>
      <c r="C40" s="40">
        <f aca="true" t="shared" si="22" ref="C40:I40">C36*$A$40/1000</f>
        <v>103.00920500000001</v>
      </c>
      <c r="D40" s="41">
        <f t="shared" si="22"/>
        <v>95.35844</v>
      </c>
      <c r="E40" s="41">
        <f t="shared" si="22"/>
        <v>96.25568299999998</v>
      </c>
      <c r="F40" s="41">
        <f t="shared" si="22"/>
        <v>97.4129155</v>
      </c>
      <c r="G40" s="41">
        <f t="shared" si="22"/>
        <v>94.50897549999998</v>
      </c>
      <c r="H40" s="41">
        <f t="shared" si="22"/>
        <v>89.59089249999998</v>
      </c>
      <c r="I40" s="42">
        <f t="shared" si="22"/>
        <v>89.70723625000001</v>
      </c>
      <c r="J40" s="22"/>
      <c r="K40" s="22"/>
      <c r="L40" s="22"/>
      <c r="M40" s="22"/>
      <c r="N40" s="22"/>
      <c r="O40" s="22"/>
      <c r="P40" s="22"/>
      <c r="Q40" s="22"/>
      <c r="R40" t="s">
        <v>82</v>
      </c>
      <c r="S40" s="40">
        <f aca="true" t="shared" si="23" ref="S40:Y40">S36*$A$40/1000</f>
        <v>111.24541175000002</v>
      </c>
      <c r="T40" s="41">
        <f t="shared" si="23"/>
        <v>103.182945</v>
      </c>
      <c r="U40" s="41">
        <f t="shared" si="23"/>
        <v>104.86170774999997</v>
      </c>
      <c r="V40" s="41">
        <f t="shared" si="23"/>
        <v>105.44497774999999</v>
      </c>
      <c r="W40" s="41">
        <f t="shared" si="23"/>
        <v>101.69746799999996</v>
      </c>
      <c r="X40" s="41">
        <f t="shared" si="23"/>
        <v>97.80569199999998</v>
      </c>
      <c r="Y40" s="42">
        <f t="shared" si="23"/>
        <v>97.347763</v>
      </c>
      <c r="Z40" s="22"/>
      <c r="AA40" s="22"/>
      <c r="AB40" s="22"/>
      <c r="AC40" s="22"/>
      <c r="AE40" s="22"/>
      <c r="AF40" s="22"/>
      <c r="AG40" s="22"/>
      <c r="AH40" s="22"/>
      <c r="AI40" s="22"/>
      <c r="AJ40" s="22"/>
      <c r="AK40" s="22"/>
      <c r="AL40" s="71"/>
      <c r="AM40" s="71"/>
      <c r="AN40" s="71"/>
      <c r="AO40" s="71"/>
    </row>
    <row r="41" spans="3:25" ht="15.75" thickBot="1">
      <c r="C41" s="22"/>
      <c r="D41" s="22"/>
      <c r="E41" s="22"/>
      <c r="F41" s="22"/>
      <c r="G41" s="22"/>
      <c r="H41" s="22"/>
      <c r="I41" s="22"/>
      <c r="J41" s="18"/>
      <c r="X41" s="18"/>
      <c r="Y41" s="18"/>
    </row>
    <row r="42" spans="3:20" ht="15">
      <c r="C42" s="54" t="s">
        <v>34</v>
      </c>
      <c r="D42" s="55" t="s">
        <v>49</v>
      </c>
      <c r="E42" s="55" t="s">
        <v>51</v>
      </c>
      <c r="F42" s="55" t="s">
        <v>61</v>
      </c>
      <c r="G42" s="55" t="s">
        <v>52</v>
      </c>
      <c r="H42" s="56" t="s">
        <v>53</v>
      </c>
      <c r="I42" s="56" t="s">
        <v>43</v>
      </c>
      <c r="J42" s="56" t="s">
        <v>54</v>
      </c>
      <c r="K42" s="56" t="s">
        <v>55</v>
      </c>
      <c r="L42" s="56" t="s">
        <v>56</v>
      </c>
      <c r="M42" s="56" t="s">
        <v>57</v>
      </c>
      <c r="N42" s="56" t="s">
        <v>58</v>
      </c>
      <c r="O42" s="184" t="s">
        <v>59</v>
      </c>
      <c r="P42" s="205" t="s">
        <v>155</v>
      </c>
      <c r="Q42" s="206"/>
      <c r="R42" s="206"/>
      <c r="S42" s="206"/>
      <c r="T42" s="206"/>
    </row>
    <row r="43" spans="2:17" ht="15">
      <c r="B43" s="20" t="s">
        <v>85</v>
      </c>
      <c r="C43" s="105">
        <f>Kalendarz!B9*C33+Kalendarz!C9*D33+Kalendarz!D9*E33+Kalendarz!E9*F33+Kalendarz!F9*G33+Kalendarz!G9*H33+Kalendarz!H9*I33</f>
        <v>23618.610000000004</v>
      </c>
      <c r="D43" s="106">
        <f>Kalendarz!J9*C33+Kalendarz!K9*D33+Kalendarz!L9*E33+Kalendarz!M9*F33+Kalendarz!N9*G33+Kalendarz!O9*H33+Kalendarz!P9*I33</f>
        <v>22096.6425</v>
      </c>
      <c r="E43" s="106">
        <f>Kalendarz!R9*C33+Kalendarz!S9*D33+Kalendarz!T9*E33+Kalendarz!U9*F33+Kalendarz!V9*G33+Kalendarz!W9*H33+Kalendarz!X9*I33</f>
        <v>23572.83</v>
      </c>
      <c r="F43" s="106">
        <f>Kalendarz!Z9*S33+Kalendarz!AA9*T33+Kalendarz!AB9*U33+Kalendarz!AC9*V33+Kalendarz!AD9*W33+Kalendarz!AE9*X33+Kalendarz!AF9*Y33</f>
        <v>22038.258750000005</v>
      </c>
      <c r="G43" s="106">
        <f>Kalendarz!AH9*S33+Kalendarz!AI9*T33+Kalendarz!AJ9*U33+Kalendarz!AK9*V33+Kalendarz!AL9*W33+Kalendarz!AM9*X33+Kalendarz!AN9*Y33</f>
        <v>23622.425</v>
      </c>
      <c r="H43" s="106">
        <f>Kalendarz!AP9*S33+Kalendarz!AQ9*T33+Kalendarz!AR9*U33+Kalendarz!AS9*V33+Kalendarz!AT9*W33+Kalendarz!AU9*X33+Kalendarz!AV9*Y33</f>
        <v>22799.5125</v>
      </c>
      <c r="I43" s="106">
        <f>Kalendarz!B19*S33+Kalendarz!C19*T33+Kalendarz!D19*U33+Kalendarz!E19*V33+Kalendarz!F19*W33+Kalendarz!G19*X33+Kalendarz!H19*Y33</f>
        <v>23618.610000000004</v>
      </c>
      <c r="J43" s="106">
        <f>Kalendarz!J19*S33+Kalendarz!K19*T33+Kalendarz!L19*U33+Kalendarz!M19*V33+Kalendarz!N19*W33+Kalendarz!O19*X33+Kalendarz!P19*Y33</f>
        <v>23621.51875</v>
      </c>
      <c r="K43" s="106">
        <f>Kalendarz!R19*S33+Kalendarz!S19*T33+Kalendarz!T19*U33+Kalendarz!U19*V33+Kalendarz!V19*W33+Kalendarz!W19*X33+Kalendarz!X19*Y33</f>
        <v>22766.802500000005</v>
      </c>
      <c r="L43" s="106">
        <f>Kalendarz!Z19*C33+Kalendarz!AA19*D33+Kalendarz!AB19*E33+Kalendarz!AC19*F33+Kalendarz!AD19*G33+Kalendarz!AE19*H33+Kalendarz!AF19*I33</f>
        <v>23676.99375</v>
      </c>
      <c r="M43" s="106">
        <f>Kalendarz!AH19*C33+Kalendarz!AI19*D33+Kalendarz!AJ19*E33+Kalendarz!AK19*F33+Kalendarz!AL19*G33+Kalendarz!AM19*H33+Kalendarz!AN19*I33</f>
        <v>22844.28625</v>
      </c>
      <c r="N43" s="106">
        <f>Kalendarz!AP19*C33+Kalendarz!AQ19*D33+Kalendarz!AR19*E33+Kalendarz!AS19*F33+Kalendarz!AT19*G33+Kalendarz!AU19*H33+Kalendarz!AV19*I33</f>
        <v>23594.688750000005</v>
      </c>
      <c r="O43" s="107">
        <f aca="true" t="shared" si="24" ref="O43:O50">SUM(C43:N43)</f>
        <v>277871.17875</v>
      </c>
      <c r="P43" s="187"/>
      <c r="Q43" t="s">
        <v>146</v>
      </c>
    </row>
    <row r="44" spans="2:17" ht="15">
      <c r="B44" t="s">
        <v>76</v>
      </c>
      <c r="C44" s="134">
        <f>$C$34*(Kalendarz!B$9-Kalendarz!B$10)+$D$34*(Kalendarz!C$9-Kalendarz!C$10)+$E$34*(Kalendarz!D$9-Kalendarz!D$10)+$F$34*(Kalendarz!E$9-Kalendarz!E$10)+$G$34*(Kalendarz!F$9-Kalendarz!F$10)+$H$34*(Kalendarz!G$9-Kalendarz!G$10)+$I$34*(Kalendarz!H$9-Kalendarz!H$10)</f>
        <v>5874.102500000001</v>
      </c>
      <c r="D44" s="135">
        <f>$C$34*(Kalendarz!J$9-Kalendarz!J$10)+$D$34*(Kalendarz!K$9-Kalendarz!K$10)+$E$34*(Kalendarz!L$9-Kalendarz!L$10)+$F$34*(Kalendarz!M$9-Kalendarz!M$10)+$G$34*(Kalendarz!N$9-Kalendarz!N$10)+$H$34*(Kalendarz!O$9-Kalendarz!O$10)+$I$34*(Kalendarz!P$9-Kalendarz!P$10)</f>
        <v>5502.52875</v>
      </c>
      <c r="E44" s="135">
        <f>$C$34*(Kalendarz!R$9-Kalendarz!R$10)+$D$34*(Kalendarz!S$9-Kalendarz!S$10)+$E$34*(Kalendarz!T$9-Kalendarz!T$10)+$F$34*(Kalendarz!U$9-Kalendarz!U$10)+$G$34*(Kalendarz!V$9-Kalendarz!V$10)+$H$34*(Kalendarz!W$9-Kalendarz!W$10)+$I$34*(Kalendarz!X$9-Kalendarz!X$10)</f>
        <v>5873.06875</v>
      </c>
      <c r="F44" s="135">
        <f>$S$34*(Kalendarz!Z9-Kalendarz!Z$10)+$T$34*(Kalendarz!AA9-Kalendarz!AA10)+$U$34*(Kalendarz!AB9-Kalendarz!AB$10)+$V$34*(Kalendarz!AC9-Kalendarz!AC$10)+$W$34*(Kalendarz!AD9-Kalendarz!AD$10)+$X$34*(Kalendarz!AE9-Kalendarz!AE$10)+$Y$34*(Kalendarz!AF9-Kalendarz!AF10)</f>
        <v>5484.71625</v>
      </c>
      <c r="G44" s="135">
        <f>$S$34*(Kalendarz!AH9-Kalendarz!AH$10)+$T$34*(Kalendarz!AI9-Kalendarz!AI10)+$U$34*(Kalendarz!AJ9-Kalendarz!AJ$10)+$V$34*(Kalendarz!AK9-Kalendarz!AK$10)+$W$34*(Kalendarz!AL9-Kalendarz!AL$10)+$X$34*(Kalendarz!AM9-Kalendarz!AM$10)+$Y$34*(Kalendarz!AN9-Kalendarz!AN10)</f>
        <v>5872.941250000001</v>
      </c>
      <c r="H44" s="135">
        <f>S34*(Kalendarz!AP9-Kalendarz!AP10)+T34*(Kalendarz!AQ9-Kalendarz!AQ10)+U34*(Kalendarz!AR9-Kalendarz!AR10)+V34*(Kalendarz!AS9-Kalendarz!AS10)+W34*(Kalendarz!AT9-Kalendarz!AT10)+X34*(Kalendarz!AU9-Kalendarz!AU10)+Y34*(Kalendarz!AV9-Kalendarz!AV10)</f>
        <v>5684.98875</v>
      </c>
      <c r="I44" s="135">
        <f>S34*(Kalendarz!B19-Kalendarz!B20)+T34*(Kalendarz!C19-Kalendarz!C20)+U34*(Kalendarz!D19-Kalendarz!D20)+V34*(Kalendarz!E19-Kalendarz!E20)+W34*(Kalendarz!F19-Kalendarz!F20)+X34*(Kalendarz!G19-Kalendarz!G20)+Y34*(Kalendarz!H19-Kalendarz!H20)</f>
        <v>5874.102500000001</v>
      </c>
      <c r="J44" s="135">
        <f>$S$34*(Kalendarz!J19-Kalendarz!J20)+$T$34*(Kalendarz!K19-Kalendarz!K20)+$U$34*(Kalendarz!L19-Kalendarz!L20)+$V$34*(Kalendarz!M19-Kalendarz!M20)+$W$34*(Kalendarz!N19-Kalendarz!N20)+$X$34*(Kalendarz!O19-Kalendarz!O20)+$Y$34*(Kalendarz!P19-Kalendarz!P20)</f>
        <v>5883.01</v>
      </c>
      <c r="K44" s="135">
        <f>$S$34*(Kalendarz!R19-Kalendarz!R20)+$T$34*(Kalendarz!S19-Kalendarz!S20)+$U$34*(Kalendarz!T19-Kalendarz!T20)+$V$34*(Kalendarz!U19-Kalendarz!U20)+$W$34*(Kalendarz!V19-Kalendarz!V20)+$X$34*(Kalendarz!W19-Kalendarz!W20)+$Y$34*(Kalendarz!X19-Kalendarz!X20)</f>
        <v>5669.703750000001</v>
      </c>
      <c r="L44" s="135">
        <f>$C$34*(Kalendarz!Z19-Kalendarz!Z20)+$D$34*(Kalendarz!AA19-Kalendarz!AA20)+$E$34*(Kalendarz!AB19-Kalendarz!AB20)+$F$34*(Kalendarz!AC19-Kalendarz!AC20)+$G$34*(Kalendarz!AD19-Kalendarz!AD20)+$H$34*(Kalendarz!AE19-Kalendarz!AE20)+$I$34*(Kalendarz!AF19-Kalendarz!AF20)</f>
        <v>5891.915</v>
      </c>
      <c r="M44" s="135">
        <f>$C$34*(Kalendarz!AH19-Kalendarz!AH20)+$D$34*(Kalendarz!AI19-Kalendarz!AI20)+$E$34*(Kalendarz!AJ19-Kalendarz!AJ20)+$F$34*(Kalendarz!AK19-Kalendarz!AK20)+$G$34*(Kalendarz!AL19-Kalendarz!AL20)+$H$34*(Kalendarz!AM19-Kalendarz!AM20)+$I$34*(Kalendarz!AN19-Kalendarz!AN20)</f>
        <v>5688.08125</v>
      </c>
      <c r="N44" s="135">
        <f>$C$34*(Kalendarz!AP19-Kalendarz!AP20)+$D$34*(Kalendarz!AQ19-Kalendarz!AQ20)+$E$34*(Kalendarz!AR19-Kalendarz!AR20)+$F$34*(Kalendarz!AS19-Kalendarz!AS20)+$G$34*(Kalendarz!AT19-Kalendarz!AT20)+$H$34*(Kalendarz!AU19-Kalendarz!AU20)+$I$34*(Kalendarz!AV19-Kalendarz!AV20)</f>
        <v>5876.757500000001</v>
      </c>
      <c r="O44" s="136">
        <f t="shared" si="24"/>
        <v>69175.91625000001</v>
      </c>
      <c r="P44" s="187">
        <f>O44/$O$43</f>
        <v>0.2489495908182597</v>
      </c>
      <c r="Q44" t="s">
        <v>138</v>
      </c>
    </row>
    <row r="45" spans="2:17" ht="15">
      <c r="B45" t="s">
        <v>77</v>
      </c>
      <c r="C45" s="123">
        <f>$C$35*(Kalendarz!B9-Kalendarz!B10)+$D$35*(Kalendarz!C9-Kalendarz!C10)+$E$35*(Kalendarz!D9-Kalendarz!D10)+$F$35*(Kalendarz!E9-Kalendarz!E10)+$G$35*(Kalendarz!F9-Kalendarz!F10)+$H$35*(Kalendarz!G9-Kalendarz!G10)+$I$35*(Kalendarz!H9-Kalendarz!H$10)</f>
        <v>5853.0962500000005</v>
      </c>
      <c r="D45" s="124">
        <f>$C$35*(Kalendarz!J9-Kalendarz!J10)+$D$35*(Kalendarz!K9-Kalendarz!K10)+$E$35*(Kalendarz!L9-Kalendarz!L10)+$F$35*(Kalendarz!M9-Kalendarz!M10)+$G$35*(Kalendarz!N9-Kalendarz!N10)+$H$35*(Kalendarz!O9-Kalendarz!O10)+$I$35*(Kalendarz!P9-Kalendarz!P$10)</f>
        <v>5475.54375</v>
      </c>
      <c r="E45" s="124">
        <f>$C$35*(Kalendarz!R9-Kalendarz!R10)+$D$35*(Kalendarz!S9-Kalendarz!S10)+$E$35*(Kalendarz!T9-Kalendarz!T10)+$F$35*(Kalendarz!U9-Kalendarz!U10)+$G$35*(Kalendarz!V9-Kalendarz!V10)+$H$35*(Kalendarz!W9-Kalendarz!W10)+$I$35*(Kalendarz!X9-Kalendarz!X$10)</f>
        <v>5834.78875</v>
      </c>
      <c r="F45" s="124">
        <f>$S$35*(Kalendarz!Z9-Kalendarz!Z$10)+$T$35*(Kalendarz!AA9-Kalendarz!AA$10)+$U$35*(Kalendarz!AB9-Kalendarz!AB$10)+$V$35*(Kalendarz!AC9-Kalendarz!AC10)+$W$35*(Kalendarz!AD9-Kalendarz!AD$10)+$X$35*(Kalendarz!AE9-Kalendarz!AE$10)+$Y$35*(Kalendarz!AF9-Kalendarz!AF10)</f>
        <v>4532.2225</v>
      </c>
      <c r="G45" s="124">
        <f>$S$35*(Kalendarz!AH9-Kalendarz!AH$10)+$T$35*(Kalendarz!AI9-Kalendarz!AI$10)+$U$35*(Kalendarz!AJ9-Kalendarz!AJ$10)+$V$35*(Kalendarz!AK9-Kalendarz!AK10)+$W$35*(Kalendarz!AL9-Kalendarz!AL$10)+$X$35*(Kalendarz!AM9-Kalendarz!AM$10)+$Y$35*(Kalendarz!AN9-Kalendarz!AN10)</f>
        <v>4857.32625</v>
      </c>
      <c r="H45" s="124">
        <f>S35*(Kalendarz!AP9-Kalendarz!AP10)+T35*(Kalendarz!AQ9-Kalendarz!AQ10)+U35*(Kalendarz!AR9-Kalendarz!AR10)+V35*(Kalendarz!AS9-Kalendarz!AS10)+W35*(Kalendarz!AT9-Kalendarz!AT10)+X35*(Kalendarz!AU9-Kalendarz!AU10)+Y35*(Kalendarz!AV9-Kalendarz!AV10)</f>
        <v>4681.61875</v>
      </c>
      <c r="I45" s="124">
        <f>S35*(Kalendarz!B19-Kalendarz!B20)+T35*(Kalendarz!C19-Kalendarz!C20)+U35*(Kalendarz!D19-Kalendarz!D20)+V35*(Kalendarz!E19-Kalendarz!E20)+W35*(Kalendarz!F19-Kalendarz!F20)+X35*(Kalendarz!G19-Kalendarz!G20)+Y35*(Kalendarz!H19-Kalendarz!H20)</f>
        <v>4859.25375</v>
      </c>
      <c r="J45" s="124">
        <f>$S$35*(Kalendarz!J19-Kalendarz!J20)+$T$35*(Kalendarz!K19-Kalendarz!K20)+$U$35*(Kalendarz!L19-Kalendarz!L20)+$V$35*(Kalendarz!M19-Kalendarz!M20)+$W$35*(Kalendarz!N19-Kalendarz!N20)+$X$35*(Kalendarz!O19-Kalendarz!O20)+$Y$35*(Kalendarz!P19-Kalendarz!P20)</f>
        <v>4852.336249999999</v>
      </c>
      <c r="K45" s="124">
        <f>$S$35*(Kalendarz!R19-Kalendarz!R20)+$T$35*(Kalendarz!S19-Kalendarz!S20)+$U$35*(Kalendarz!T19-Kalendarz!T20)+$V$35*(Kalendarz!U19-Kalendarz!U20)+$W$35*(Kalendarz!V19-Kalendarz!V20)+$X$35*(Kalendarz!W19-Kalendarz!W20)+$Y$35*(Kalendarz!X19-Kalendarz!X20)</f>
        <v>4681.71875</v>
      </c>
      <c r="L45" s="124">
        <f>$C$35*(Kalendarz!Z19-Kalendarz!Z20)+$D$35*(Kalendarz!AA19-Kalendarz!AA20)+$E$35*(Kalendarz!AB19-Kalendarz!AB20)+$F$35*(Kalendarz!AC19-Kalendarz!AC20)+$G$35*(Kalendarz!AD19-Kalendarz!AD20)+$H$35*(Kalendarz!AE19-Kalendarz!AE20)+$I$35*(Kalendarz!AF19-Kalendarz!AF20)</f>
        <v>5867.28375</v>
      </c>
      <c r="M45" s="124">
        <f>$C$35*(Kalendarz!AH19-Kalendarz!AH20)+$D$35*(Kalendarz!AI19-Kalendarz!AI20)+$E$35*(Kalendarz!AJ19-Kalendarz!AJ20)+$F$35*(Kalendarz!AK19-Kalendarz!AK20)+$G$35*(Kalendarz!AL19-Kalendarz!AL20)+$H$35*(Kalendarz!AM19-Kalendarz!AM20)+$I$35*(Kalendarz!AN19-Kalendarz!AN20)</f>
        <v>5652.195</v>
      </c>
      <c r="N45" s="124">
        <f>$C$35*(Kalendarz!AP19-Kalendarz!AP20)+$D$35*(Kalendarz!AQ19-Kalendarz!AQ20)+$E$35*(Kalendarz!AR19-Kalendarz!AR20)+$F$35*(Kalendarz!AS19-Kalendarz!AS20)+$G$35*(Kalendarz!AT19-Kalendarz!AT20)+$H$35*(Kalendarz!AU19-Kalendarz!AU20)+$I$35*(Kalendarz!AV19-Kalendarz!AV20)</f>
        <v>5849.7575</v>
      </c>
      <c r="O45" s="125">
        <f t="shared" si="24"/>
        <v>62997.14125000001</v>
      </c>
      <c r="P45" s="187">
        <f>O45/$O$43</f>
        <v>0.22671347756680577</v>
      </c>
      <c r="Q45" t="s">
        <v>139</v>
      </c>
    </row>
    <row r="46" spans="2:17" ht="15">
      <c r="B46" t="s">
        <v>79</v>
      </c>
      <c r="C46" s="113">
        <f>$C$36*Kalendarz!B9+$D$36*Kalendarz!C9+$E$36*Kalendarz!D9+$F$36*Kalendarz!E9+$G$36*Kalendarz!F9+$H$36*Kalendarz!G9+$I$36*Kalendarz!H9+(C34+C35)*Kalendarz!B10+($D$34+$D$35)*Kalendarz!C10+($E$34+$E$35)*Kalendarz!D10+($F$34+$F$35)*Kalendarz!E10+($G$34+$G$35)*Kalendarz!F10+($H$34+$H$35)*Kalendarz!G10+($I$34+I35)*Kalendarz!H10</f>
        <v>11891.41125</v>
      </c>
      <c r="D46" s="114">
        <f>$C$36*Kalendarz!J9+$D$36*Kalendarz!K9+$E$36*Kalendarz!L9+$F$36*Kalendarz!M9+$G$36*Kalendarz!N9+$H$36*Kalendarz!O9+$I$36*Kalendarz!P9+(C34+C35)*Kalendarz!J10+($D$34+$D$35)*Kalendarz!K10+($E$34+$E$35)*Kalendarz!L10+($F$34+$F$35)*Kalendarz!M10+($G$34+$G$35)*Kalendarz!N10+($H$34+$H$35)*Kalendarz!O10+($I$34+$I$35)*Kalendarz!P10</f>
        <v>11118.57</v>
      </c>
      <c r="E46" s="114">
        <f>$C$36*Kalendarz!R9+$D$36*Kalendarz!S9+$E$36*Kalendarz!T9+$F$36*Kalendarz!U9+$G$36*Kalendarz!V9+$H$36*Kalendarz!W9+$I$36*Kalendarz!X9+(C34+C35)*Kalendarz!R10+($D$34+$D$35)*Kalendarz!S10+($E$34+$E$35)*Kalendarz!T10+($F$34+$F$35)*Kalendarz!U10+($G$34+$G$35)*Kalendarz!V10+($H$34+$H$35)*Kalendarz!W10+($I$34+$I$35)*Kalendarz!X10</f>
        <v>11864.9725</v>
      </c>
      <c r="F46" s="114">
        <f>$S$36*Kalendarz!Z9+$T$36*Kalendarz!AA9+$U$36*Kalendarz!AB9+$V$36*Kalendarz!AC9+$W$36*Kalendarz!AD9+$X$36*Kalendarz!AE9+Y36*Kalendarz!AF9+(S34+S35)*Kalendarz!Z10+($T$34+$T$35)*Kalendarz!AA10+($U$34+$U$35)*Kalendarz!AB10+($V$34+$V$35)*Kalendarz!AC10+($W$34+$W$35)*Kalendarz!AD10+($X$34+$X$35)*Kalendarz!AE10+($Y$34+$Y$35)*Kalendarz!AF10</f>
        <v>12021.32</v>
      </c>
      <c r="G46" s="114">
        <f>$S$36*Kalendarz!AH9+$T$36*Kalendarz!AI9+$U$36*Kalendarz!AJ9+$V$36*Kalendarz!AK9+$W$36*Kalendarz!AL9+$X$36*Kalendarz!AM9+Y36*Kalendarz!AN9+(S34+S35)*Kalendarz!AH10+($T$34+$T$35)*Kalendarz!AI10+($U$34+$U$35)*Kalendarz!AJ10+($V$34+$V$35)*Kalendarz!AK10+($W$34+$W$35)*Kalendarz!AL10+($X$34+$X$35)*Kalendarz!AM10+($Y$34+$Y$35)*Kalendarz!AN10</f>
        <v>12892.1575</v>
      </c>
      <c r="H46" s="114">
        <f>S36*Kalendarz!AP9+T36*Kalendarz!AQ9+U36*Kalendarz!AR9+V36*Kalendarz!AS9+W36*Kalendarz!AT9+X36*Kalendarz!AU9+Y36*Kalendarz!AV9+(S34+S35)*Kalendarz!AP10+($T$34+$T$35)*Kalendarz!AQ10+($U$34+$U$35)*Kalendarz!AR10+($V$34+$V$35)*Kalendarz!AS10+($W$34+$W$35)*Kalendarz!AT10+($X$34+$X$35)*Kalendarz!AU10+($Y$34+$Y$35)*Kalendarz!AV10</f>
        <v>12432.904999999999</v>
      </c>
      <c r="I46" s="114">
        <f>S36*Kalendarz!B19+T36*Kalendarz!C19+U36*Kalendarz!D19+V36*Kalendarz!E19+W36*Kalendarz!F19+X36*Kalendarz!G19+Y36*Kalendarz!H19+(S34+S35)*Kalendarz!B20+($T$34+$T$35)*Kalendarz!C20+($U$34+$U$35)*Kalendarz!D20+($V$34+$V$35)*Kalendarz!E20+($W$34+$W$35)*Kalendarz!F20+($X$34+$X$35)*Kalendarz!G20+($Y$34+$Y$35)*Kalendarz!H20</f>
        <v>12885.25375</v>
      </c>
      <c r="J46" s="114">
        <f>$S$36*Kalendarz!J19+$T$36*Kalendarz!K19+$U$36*Kalendarz!L19+$V$36*Kalendarz!M19+$W$36*Kalendarz!N19+$X$36*Kalendarz!O19+Y36*Kalendarz!P19+(S34+S35)*Kalendarz!J20+($T$34+$T$35)*Kalendarz!K20+($U$34+$U$35)*Kalendarz!L20+($V$34+$V$35)*Kalendarz!M20+($W$34+$W$35)*Kalendarz!N20+($X$34+$X$35)*Kalendarz!O20+($Y$34+$Y$35)*Kalendarz!P20</f>
        <v>12886.172499999999</v>
      </c>
      <c r="K46" s="114">
        <f>$S$36*Kalendarz!R19+$T$36*Kalendarz!S19+$U$36*Kalendarz!T19+$V$36*Kalendarz!U19+$W$36*Kalendarz!V19+$X$36*Kalendarz!W19+Y36*Kalendarz!X19+(S34+S35)*Kalendarz!R20+($T$34+$T$35)*Kalendarz!S20+($U$34+$U$35)*Kalendarz!T20+($V$34+$V$35)*Kalendarz!U20+($W$34+$W$35)*Kalendarz!V20+($X$34+$X$35)*Kalendarz!W20+($Y$34+$Y$35)*Kalendarz!X20</f>
        <v>12415.38</v>
      </c>
      <c r="L46" s="114">
        <f>$C$36*Kalendarz!Z19+$D$36*Kalendarz!AA19+$E$36*Kalendarz!AB19+$F$36*Kalendarz!AC19+$G$36*Kalendarz!AD19+$H$36*Kalendarz!AE19+$I$36*Kalendarz!AF19+(C34+C35)*Kalendarz!Z20+($D$34+$D$35)*Kalendarz!AA20+($E$34+$E$35)*Kalendarz!AB20+($F$34+$F$35)*Kalendarz!AC20+($G$34+$G$35)*Kalendarz!AD20+($H$34+$H$35)*Kalendarz!AE20+($I$34+$I$35)*Kalendarz!AF20</f>
        <v>11917.795</v>
      </c>
      <c r="M46" s="114">
        <f>$C$36*Kalendarz!AH19+$D$36*Kalendarz!AI19+$E$36*Kalendarz!AJ19+$F$36*Kalendarz!AK19+$G$36*Kalendarz!AL19+$H$36*Kalendarz!AM19+$I$36*Kalendarz!AN19+(C34+C35)*Kalendarz!AH20+($D$34+$D$35)*Kalendarz!AI20+($E$34+$E$35)*Kalendarz!AJ20+($F$34+$F$35)*Kalendarz!AK20+($G$34+$G$35)*Kalendarz!AL20+($H$34+$H$35)*Kalendarz!AM20+($I$34+$I$35)*Kalendarz!AN20</f>
        <v>11504.01</v>
      </c>
      <c r="N46" s="114">
        <f>$C$36*Kalendarz!AP19+$D$36*Kalendarz!AQ19+$E$36*Kalendarz!AR19+$F$36*Kalendarz!AS19+$G$36*Kalendarz!AT19+$H$36*Kalendarz!AU19+$I$36*Kalendarz!AV19+(C34+C35)*Kalendarz!AP20+($D$34+$D$35)*Kalendarz!AQ20+($E$34+$E$35)*Kalendarz!AR20+($F$34+$F$35)*Kalendarz!AS20+($G$34+$G$35)*Kalendarz!AT20+($H$34+$H$35)*Kalendarz!AU20+($I$34+$I$35)*Kalendarz!AV20</f>
        <v>11868.173749999998</v>
      </c>
      <c r="O46" s="126">
        <f t="shared" si="24"/>
        <v>145698.12125</v>
      </c>
      <c r="P46" s="187">
        <f>O46/$O$43</f>
        <v>0.5243369316149344</v>
      </c>
      <c r="Q46" t="s">
        <v>169</v>
      </c>
    </row>
    <row r="47" spans="1:17" ht="15">
      <c r="A47" s="20" t="s">
        <v>87</v>
      </c>
      <c r="B47" s="20" t="s">
        <v>86</v>
      </c>
      <c r="C47" s="105">
        <f aca="true" t="shared" si="25" ref="C47:N47">SUM(C48:C51)</f>
        <v>7443.845438124999</v>
      </c>
      <c r="D47" s="106">
        <f t="shared" si="25"/>
        <v>6983.987519625</v>
      </c>
      <c r="E47" s="106">
        <f t="shared" si="25"/>
        <v>7429.822889625</v>
      </c>
      <c r="F47" s="106">
        <f t="shared" si="25"/>
        <v>6835.1968962500005</v>
      </c>
      <c r="G47" s="106">
        <f t="shared" si="25"/>
        <v>7304.397982875</v>
      </c>
      <c r="H47" s="106">
        <f t="shared" si="25"/>
        <v>7060.771209125</v>
      </c>
      <c r="I47" s="106">
        <f t="shared" si="25"/>
        <v>7303.813029875</v>
      </c>
      <c r="J47" s="106">
        <f t="shared" si="25"/>
        <v>7304.253309374999</v>
      </c>
      <c r="K47" s="106">
        <f t="shared" si="25"/>
        <v>7051.4775041249995</v>
      </c>
      <c r="L47" s="106">
        <f t="shared" si="25"/>
        <v>7461.721116125</v>
      </c>
      <c r="M47" s="106">
        <f t="shared" si="25"/>
        <v>7208.878844</v>
      </c>
      <c r="N47" s="106">
        <f t="shared" si="25"/>
        <v>7437.644313000001</v>
      </c>
      <c r="O47" s="107">
        <f t="shared" si="24"/>
        <v>86825.81005212499</v>
      </c>
      <c r="P47" s="187"/>
      <c r="Q47" t="s">
        <v>145</v>
      </c>
    </row>
    <row r="48" spans="1:17" ht="15">
      <c r="A48" s="67">
        <f>A38</f>
        <v>326</v>
      </c>
      <c r="B48" t="s">
        <v>80</v>
      </c>
      <c r="C48" s="134">
        <f>C44*$A$38/1000</f>
        <v>1914.9574150000003</v>
      </c>
      <c r="D48" s="135">
        <f aca="true" t="shared" si="26" ref="D48:N48">D44*$A$38/1000</f>
        <v>1793.8243725</v>
      </c>
      <c r="E48" s="135">
        <f t="shared" si="26"/>
        <v>1914.6204125000002</v>
      </c>
      <c r="F48" s="135">
        <f aca="true" t="shared" si="27" ref="F48:K48">F44*$A$38/1000</f>
        <v>1788.0174975</v>
      </c>
      <c r="G48" s="135">
        <f t="shared" si="27"/>
        <v>1914.5788475000002</v>
      </c>
      <c r="H48" s="135">
        <f t="shared" si="27"/>
        <v>1853.3063325000003</v>
      </c>
      <c r="I48" s="135">
        <f t="shared" si="27"/>
        <v>1914.9574150000003</v>
      </c>
      <c r="J48" s="135">
        <f t="shared" si="27"/>
        <v>1917.86126</v>
      </c>
      <c r="K48" s="135">
        <f t="shared" si="27"/>
        <v>1848.3234225</v>
      </c>
      <c r="L48" s="135">
        <f t="shared" si="26"/>
        <v>1920.76429</v>
      </c>
      <c r="M48" s="135">
        <f t="shared" si="26"/>
        <v>1854.3144875</v>
      </c>
      <c r="N48" s="135">
        <f t="shared" si="26"/>
        <v>1915.8229450000003</v>
      </c>
      <c r="O48" s="136">
        <f t="shared" si="24"/>
        <v>22551.3486975</v>
      </c>
      <c r="P48" s="187">
        <f>O48/$O$47</f>
        <v>0.2597309335088441</v>
      </c>
      <c r="Q48" t="s">
        <v>141</v>
      </c>
    </row>
    <row r="49" spans="1:17" ht="15">
      <c r="A49">
        <f>A39</f>
        <v>389.1</v>
      </c>
      <c r="B49" t="s">
        <v>81</v>
      </c>
      <c r="C49" s="123">
        <f>C45*$A$39/1000</f>
        <v>2277.4397508750003</v>
      </c>
      <c r="D49" s="124">
        <f aca="true" t="shared" si="28" ref="D49:N49">D45*$A$39/1000</f>
        <v>2130.5340731250003</v>
      </c>
      <c r="E49" s="124">
        <f t="shared" si="28"/>
        <v>2270.316302625</v>
      </c>
      <c r="F49" s="124">
        <f t="shared" si="28"/>
        <v>1763.4877747500002</v>
      </c>
      <c r="G49" s="124">
        <f t="shared" si="28"/>
        <v>1889.985643875</v>
      </c>
      <c r="H49" s="124">
        <f t="shared" si="28"/>
        <v>1821.617855625</v>
      </c>
      <c r="I49" s="124">
        <f t="shared" si="28"/>
        <v>1890.7356341250002</v>
      </c>
      <c r="J49" s="124">
        <f t="shared" si="28"/>
        <v>1888.0440348749999</v>
      </c>
      <c r="K49" s="124">
        <f t="shared" si="28"/>
        <v>1821.656765625</v>
      </c>
      <c r="L49" s="124">
        <f t="shared" si="28"/>
        <v>2282.960107125</v>
      </c>
      <c r="M49" s="124">
        <f t="shared" si="28"/>
        <v>2199.2690745</v>
      </c>
      <c r="N49" s="124">
        <f t="shared" si="28"/>
        <v>2276.1406432500003</v>
      </c>
      <c r="O49" s="125">
        <f t="shared" si="24"/>
        <v>24512.187660375</v>
      </c>
      <c r="P49" s="187">
        <f>O49/$O$47</f>
        <v>0.28231452889019243</v>
      </c>
      <c r="Q49" t="s">
        <v>142</v>
      </c>
    </row>
    <row r="50" spans="1:17" ht="15">
      <c r="A50">
        <f>A40</f>
        <v>248.2</v>
      </c>
      <c r="B50" t="s">
        <v>82</v>
      </c>
      <c r="C50" s="108">
        <f>C46*$A$40/1000</f>
        <v>2951.4482722499993</v>
      </c>
      <c r="D50" s="109">
        <f aca="true" t="shared" si="29" ref="D50:N50">D46*$A$40/1000</f>
        <v>2759.629074</v>
      </c>
      <c r="E50" s="109">
        <f t="shared" si="29"/>
        <v>2944.8861745</v>
      </c>
      <c r="F50" s="109">
        <f t="shared" si="29"/>
        <v>2983.691624</v>
      </c>
      <c r="G50" s="109">
        <f t="shared" si="29"/>
        <v>3199.8334914999996</v>
      </c>
      <c r="H50" s="109">
        <f t="shared" si="29"/>
        <v>3085.8470209999996</v>
      </c>
      <c r="I50" s="109">
        <f t="shared" si="29"/>
        <v>3198.1199807499997</v>
      </c>
      <c r="J50" s="109">
        <f t="shared" si="29"/>
        <v>3198.3480144999994</v>
      </c>
      <c r="K50" s="109">
        <f t="shared" si="29"/>
        <v>3081.4973159999995</v>
      </c>
      <c r="L50" s="109">
        <f t="shared" si="29"/>
        <v>2957.996719</v>
      </c>
      <c r="M50" s="109">
        <f t="shared" si="29"/>
        <v>2855.295282</v>
      </c>
      <c r="N50" s="109">
        <f t="shared" si="29"/>
        <v>2945.6807247499996</v>
      </c>
      <c r="O50" s="110">
        <f t="shared" si="24"/>
        <v>36162.27369425</v>
      </c>
      <c r="P50" s="187">
        <f>O50/$O$47</f>
        <v>0.4164922120800295</v>
      </c>
      <c r="Q50" t="s">
        <v>144</v>
      </c>
    </row>
    <row r="51" spans="1:17" ht="15">
      <c r="A51" s="83">
        <v>300</v>
      </c>
      <c r="B51" t="s">
        <v>60</v>
      </c>
      <c r="C51" s="111">
        <f>$A$51</f>
        <v>300</v>
      </c>
      <c r="D51" s="112">
        <f aca="true" t="shared" si="30" ref="D51:N51">$A$51</f>
        <v>300</v>
      </c>
      <c r="E51" s="112">
        <f t="shared" si="30"/>
        <v>300</v>
      </c>
      <c r="F51" s="112">
        <f t="shared" si="30"/>
        <v>300</v>
      </c>
      <c r="G51" s="112">
        <f t="shared" si="30"/>
        <v>300</v>
      </c>
      <c r="H51" s="112">
        <f t="shared" si="30"/>
        <v>300</v>
      </c>
      <c r="I51" s="112">
        <f t="shared" si="30"/>
        <v>300</v>
      </c>
      <c r="J51" s="112">
        <f t="shared" si="30"/>
        <v>300</v>
      </c>
      <c r="K51" s="112">
        <f t="shared" si="30"/>
        <v>300</v>
      </c>
      <c r="L51" s="112">
        <f t="shared" si="30"/>
        <v>300</v>
      </c>
      <c r="M51" s="112">
        <f t="shared" si="30"/>
        <v>300</v>
      </c>
      <c r="N51" s="112">
        <f t="shared" si="30"/>
        <v>300</v>
      </c>
      <c r="O51" s="107">
        <f aca="true" t="shared" si="31" ref="O51:O60">SUM(C51:N51)</f>
        <v>3600</v>
      </c>
      <c r="P51" s="187">
        <f>O51/$O$47</f>
        <v>0.04146232552093412</v>
      </c>
      <c r="Q51" t="s">
        <v>147</v>
      </c>
    </row>
    <row r="52" spans="2:16" ht="15">
      <c r="B52" t="s">
        <v>109</v>
      </c>
      <c r="C52" s="183">
        <f>'B21'!C41</f>
        <v>30</v>
      </c>
      <c r="D52" s="112">
        <f>$C$52</f>
        <v>30</v>
      </c>
      <c r="E52" s="112">
        <f aca="true" t="shared" si="32" ref="E52:N52">$C$52</f>
        <v>30</v>
      </c>
      <c r="F52" s="112">
        <f t="shared" si="32"/>
        <v>30</v>
      </c>
      <c r="G52" s="112">
        <f t="shared" si="32"/>
        <v>30</v>
      </c>
      <c r="H52" s="112">
        <f t="shared" si="32"/>
        <v>30</v>
      </c>
      <c r="I52" s="112">
        <f t="shared" si="32"/>
        <v>30</v>
      </c>
      <c r="J52" s="112">
        <f t="shared" si="32"/>
        <v>30</v>
      </c>
      <c r="K52" s="112">
        <f t="shared" si="32"/>
        <v>30</v>
      </c>
      <c r="L52" s="112">
        <f t="shared" si="32"/>
        <v>30</v>
      </c>
      <c r="M52" s="112">
        <f t="shared" si="32"/>
        <v>30</v>
      </c>
      <c r="N52" s="112">
        <f t="shared" si="32"/>
        <v>30</v>
      </c>
      <c r="O52" s="107"/>
      <c r="P52" s="187"/>
    </row>
    <row r="53" spans="1:17" ht="15">
      <c r="A53" s="20" t="s">
        <v>84</v>
      </c>
      <c r="B53" s="20" t="s">
        <v>75</v>
      </c>
      <c r="C53" s="105">
        <f>SUM(C54:C60)</f>
        <v>1974.5901240125004</v>
      </c>
      <c r="D53" s="106">
        <f aca="true" t="shared" si="33" ref="D53:N53">SUM(D54:D60)</f>
        <v>1876.7698361875</v>
      </c>
      <c r="E53" s="106">
        <f t="shared" si="33"/>
        <v>1971.1820314875001</v>
      </c>
      <c r="F53" s="106">
        <f aca="true" t="shared" si="34" ref="F53:K53">SUM(F54:F60)</f>
        <v>1782.4651017999997</v>
      </c>
      <c r="G53" s="106">
        <f t="shared" si="34"/>
        <v>1877.7015691624997</v>
      </c>
      <c r="H53" s="106">
        <f t="shared" si="34"/>
        <v>1827.8505757374999</v>
      </c>
      <c r="I53" s="106">
        <f t="shared" si="34"/>
        <v>1877.7799260875001</v>
      </c>
      <c r="J53" s="106">
        <f t="shared" si="34"/>
        <v>1877.3935891375</v>
      </c>
      <c r="K53" s="106">
        <f t="shared" si="34"/>
        <v>1826.3962731375</v>
      </c>
      <c r="L53" s="106">
        <f t="shared" si="33"/>
        <v>1978.3879398124998</v>
      </c>
      <c r="M53" s="106">
        <f t="shared" si="33"/>
        <v>1924.026832675</v>
      </c>
      <c r="N53" s="106">
        <f t="shared" si="33"/>
        <v>1973.4825044</v>
      </c>
      <c r="O53" s="107">
        <f>SUM(C53:N53)</f>
        <v>22768.0263036375</v>
      </c>
      <c r="P53" s="187"/>
      <c r="Q53" t="s">
        <v>75</v>
      </c>
    </row>
    <row r="54" spans="1:17" ht="15">
      <c r="A54" s="82">
        <v>10700</v>
      </c>
      <c r="B54" s="18" t="s">
        <v>71</v>
      </c>
      <c r="C54" s="111">
        <f>C$52/1000*$A$54</f>
        <v>321</v>
      </c>
      <c r="D54" s="112">
        <f aca="true" t="shared" si="35" ref="D54:N54">D$52/1000*$A$54</f>
        <v>321</v>
      </c>
      <c r="E54" s="112">
        <f t="shared" si="35"/>
        <v>321</v>
      </c>
      <c r="F54" s="112">
        <f t="shared" si="35"/>
        <v>321</v>
      </c>
      <c r="G54" s="112">
        <f t="shared" si="35"/>
        <v>321</v>
      </c>
      <c r="H54" s="112">
        <f t="shared" si="35"/>
        <v>321</v>
      </c>
      <c r="I54" s="112">
        <f t="shared" si="35"/>
        <v>321</v>
      </c>
      <c r="J54" s="112">
        <f t="shared" si="35"/>
        <v>321</v>
      </c>
      <c r="K54" s="112">
        <f t="shared" si="35"/>
        <v>321</v>
      </c>
      <c r="L54" s="112">
        <f t="shared" si="35"/>
        <v>321</v>
      </c>
      <c r="M54" s="112">
        <f t="shared" si="35"/>
        <v>321</v>
      </c>
      <c r="N54" s="112">
        <f t="shared" si="35"/>
        <v>321</v>
      </c>
      <c r="O54" s="107">
        <f t="shared" si="31"/>
        <v>3852</v>
      </c>
      <c r="P54" s="187">
        <f>O54/$O$53</f>
        <v>0.16918462534385736</v>
      </c>
      <c r="Q54" t="s">
        <v>149</v>
      </c>
    </row>
    <row r="55" spans="1:17" ht="15">
      <c r="A55" s="82">
        <v>2.63</v>
      </c>
      <c r="B55" s="18" t="s">
        <v>72</v>
      </c>
      <c r="C55" s="111">
        <f>C$52*$A$55</f>
        <v>78.89999999999999</v>
      </c>
      <c r="D55" s="112">
        <f aca="true" t="shared" si="36" ref="D55:N55">D$52*$A$55</f>
        <v>78.89999999999999</v>
      </c>
      <c r="E55" s="112">
        <f t="shared" si="36"/>
        <v>78.89999999999999</v>
      </c>
      <c r="F55" s="112">
        <f t="shared" si="36"/>
        <v>78.89999999999999</v>
      </c>
      <c r="G55" s="112">
        <f t="shared" si="36"/>
        <v>78.89999999999999</v>
      </c>
      <c r="H55" s="112">
        <f t="shared" si="36"/>
        <v>78.89999999999999</v>
      </c>
      <c r="I55" s="112">
        <f t="shared" si="36"/>
        <v>78.89999999999999</v>
      </c>
      <c r="J55" s="112">
        <f t="shared" si="36"/>
        <v>78.89999999999999</v>
      </c>
      <c r="K55" s="112">
        <f t="shared" si="36"/>
        <v>78.89999999999999</v>
      </c>
      <c r="L55" s="112">
        <f t="shared" si="36"/>
        <v>78.89999999999999</v>
      </c>
      <c r="M55" s="112">
        <f t="shared" si="36"/>
        <v>78.89999999999999</v>
      </c>
      <c r="N55" s="112">
        <f t="shared" si="36"/>
        <v>78.89999999999999</v>
      </c>
      <c r="O55" s="107">
        <f t="shared" si="31"/>
        <v>946.7999999999998</v>
      </c>
      <c r="P55" s="187">
        <f aca="true" t="shared" si="37" ref="P55:P60">O55/$O$53</f>
        <v>0.04158463221068643</v>
      </c>
      <c r="Q55" t="s">
        <v>148</v>
      </c>
    </row>
    <row r="56" spans="1:17" ht="15">
      <c r="A56" s="83">
        <v>49.39</v>
      </c>
      <c r="B56" t="s">
        <v>73</v>
      </c>
      <c r="C56" s="134">
        <f>C44/1000*$A$56</f>
        <v>290.1219224750001</v>
      </c>
      <c r="D56" s="135">
        <f aca="true" t="shared" si="38" ref="D56:N56">D44/1000*$A$56</f>
        <v>271.7698949625</v>
      </c>
      <c r="E56" s="135">
        <f t="shared" si="38"/>
        <v>290.07086556250005</v>
      </c>
      <c r="F56" s="135">
        <f aca="true" t="shared" si="39" ref="F56:K56">F44/1000*$A$56</f>
        <v>270.8901355875</v>
      </c>
      <c r="G56" s="135">
        <f t="shared" si="39"/>
        <v>290.0645683375001</v>
      </c>
      <c r="H56" s="135">
        <f t="shared" si="39"/>
        <v>280.7815943625</v>
      </c>
      <c r="I56" s="135">
        <f t="shared" si="39"/>
        <v>290.1219224750001</v>
      </c>
      <c r="J56" s="135">
        <f t="shared" si="39"/>
        <v>290.56186390000005</v>
      </c>
      <c r="K56" s="135">
        <f t="shared" si="39"/>
        <v>280.02666821250006</v>
      </c>
      <c r="L56" s="135">
        <f t="shared" si="38"/>
        <v>291.00168185</v>
      </c>
      <c r="M56" s="135">
        <f t="shared" si="38"/>
        <v>280.9343329375</v>
      </c>
      <c r="N56" s="135">
        <f t="shared" si="38"/>
        <v>290.2530529250001</v>
      </c>
      <c r="O56" s="136">
        <f>SUM(C56:N56)</f>
        <v>3416.598503587501</v>
      </c>
      <c r="P56" s="187">
        <f t="shared" si="37"/>
        <v>0.15006125072166018</v>
      </c>
      <c r="Q56" t="s">
        <v>151</v>
      </c>
    </row>
    <row r="57" spans="1:17" ht="15">
      <c r="A57" s="83">
        <v>125.96</v>
      </c>
      <c r="B57" t="s">
        <v>74</v>
      </c>
      <c r="C57" s="123">
        <f>C45/1000*$A$57</f>
        <v>737.25600365</v>
      </c>
      <c r="D57" s="124">
        <f aca="true" t="shared" si="40" ref="D57:N57">D45/1000*$A$57</f>
        <v>689.69949075</v>
      </c>
      <c r="E57" s="124">
        <f t="shared" si="40"/>
        <v>734.9499909499999</v>
      </c>
      <c r="F57" s="124">
        <f t="shared" si="40"/>
        <v>570.8787461</v>
      </c>
      <c r="G57" s="124">
        <f t="shared" si="40"/>
        <v>611.82881445</v>
      </c>
      <c r="H57" s="124">
        <f t="shared" si="40"/>
        <v>589.6966977499999</v>
      </c>
      <c r="I57" s="124">
        <f t="shared" si="40"/>
        <v>612.0716023499999</v>
      </c>
      <c r="J57" s="124">
        <f t="shared" si="40"/>
        <v>611.20027405</v>
      </c>
      <c r="K57" s="124">
        <f t="shared" si="40"/>
        <v>589.7092937499999</v>
      </c>
      <c r="L57" s="124">
        <f t="shared" si="40"/>
        <v>739.0430611499999</v>
      </c>
      <c r="M57" s="124">
        <f t="shared" si="40"/>
        <v>711.9504821999999</v>
      </c>
      <c r="N57" s="124">
        <f t="shared" si="40"/>
        <v>736.8354546999999</v>
      </c>
      <c r="O57" s="125">
        <f t="shared" si="31"/>
        <v>7935.11991185</v>
      </c>
      <c r="P57" s="187">
        <f t="shared" si="37"/>
        <v>0.34852032433668867</v>
      </c>
      <c r="Q57" t="s">
        <v>152</v>
      </c>
    </row>
    <row r="58" spans="1:17" ht="15">
      <c r="A58" s="83">
        <v>28.55</v>
      </c>
      <c r="B58" t="s">
        <v>74</v>
      </c>
      <c r="C58" s="113">
        <f>C46/1000*$A$58</f>
        <v>339.49979118749997</v>
      </c>
      <c r="D58" s="114">
        <f aca="true" t="shared" si="41" ref="D58:N58">D46/1000*$A$58</f>
        <v>317.4351735</v>
      </c>
      <c r="E58" s="114">
        <f t="shared" si="41"/>
        <v>338.744964875</v>
      </c>
      <c r="F58" s="114">
        <f t="shared" si="41"/>
        <v>343.208686</v>
      </c>
      <c r="G58" s="114">
        <f t="shared" si="41"/>
        <v>368.071096625</v>
      </c>
      <c r="H58" s="114">
        <f t="shared" si="41"/>
        <v>354.95943774999995</v>
      </c>
      <c r="I58" s="114">
        <f t="shared" si="41"/>
        <v>367.8739945625</v>
      </c>
      <c r="J58" s="114">
        <f t="shared" si="41"/>
        <v>367.900224875</v>
      </c>
      <c r="K58" s="114">
        <f t="shared" si="41"/>
        <v>354.459099</v>
      </c>
      <c r="L58" s="114">
        <f t="shared" si="41"/>
        <v>340.25304725</v>
      </c>
      <c r="M58" s="114">
        <f t="shared" si="41"/>
        <v>328.43948550000005</v>
      </c>
      <c r="N58" s="114">
        <f t="shared" si="41"/>
        <v>338.8363605625</v>
      </c>
      <c r="O58" s="110">
        <f t="shared" si="31"/>
        <v>4159.6813616875</v>
      </c>
      <c r="P58" s="187">
        <f t="shared" si="37"/>
        <v>0.18269837298206804</v>
      </c>
      <c r="Q58" t="s">
        <v>154</v>
      </c>
    </row>
    <row r="59" spans="1:21" s="18" customFormat="1" ht="15">
      <c r="A59" s="82">
        <v>6.47</v>
      </c>
      <c r="B59" s="18" t="s">
        <v>111</v>
      </c>
      <c r="C59" s="121">
        <f>C$43/1000*$A$59</f>
        <v>152.81240670000003</v>
      </c>
      <c r="D59" s="120">
        <f aca="true" t="shared" si="42" ref="D59:N59">D$43/1000*$A$59</f>
        <v>142.965276975</v>
      </c>
      <c r="E59" s="120">
        <f t="shared" si="42"/>
        <v>152.51621010000002</v>
      </c>
      <c r="F59" s="120">
        <f t="shared" si="42"/>
        <v>142.5875341125</v>
      </c>
      <c r="G59" s="120">
        <f t="shared" si="42"/>
        <v>152.83708975</v>
      </c>
      <c r="H59" s="120">
        <f t="shared" si="42"/>
        <v>147.512845875</v>
      </c>
      <c r="I59" s="120">
        <f t="shared" si="42"/>
        <v>152.81240670000003</v>
      </c>
      <c r="J59" s="120">
        <f t="shared" si="42"/>
        <v>152.8312263125</v>
      </c>
      <c r="K59" s="120">
        <f t="shared" si="42"/>
        <v>147.30121217500002</v>
      </c>
      <c r="L59" s="120">
        <f t="shared" si="42"/>
        <v>153.1901495625</v>
      </c>
      <c r="M59" s="120">
        <f t="shared" si="42"/>
        <v>147.8025320375</v>
      </c>
      <c r="N59" s="120">
        <f t="shared" si="42"/>
        <v>152.65763621250002</v>
      </c>
      <c r="O59" s="122">
        <f t="shared" si="31"/>
        <v>1797.8265265125003</v>
      </c>
      <c r="P59" s="187">
        <f t="shared" si="37"/>
        <v>0.07896277448630992</v>
      </c>
      <c r="Q59" t="s">
        <v>150</v>
      </c>
      <c r="U59"/>
    </row>
    <row r="60" spans="1:21" ht="15.75" thickBot="1">
      <c r="A60" s="83">
        <v>55</v>
      </c>
      <c r="B60" t="s">
        <v>60</v>
      </c>
      <c r="C60" s="115">
        <f>$A$60</f>
        <v>55</v>
      </c>
      <c r="D60" s="116">
        <f aca="true" t="shared" si="43" ref="D60:N60">$A$60</f>
        <v>55</v>
      </c>
      <c r="E60" s="116">
        <f t="shared" si="43"/>
        <v>55</v>
      </c>
      <c r="F60" s="116">
        <f t="shared" si="43"/>
        <v>55</v>
      </c>
      <c r="G60" s="116">
        <f t="shared" si="43"/>
        <v>55</v>
      </c>
      <c r="H60" s="116">
        <f t="shared" si="43"/>
        <v>55</v>
      </c>
      <c r="I60" s="116">
        <f t="shared" si="43"/>
        <v>55</v>
      </c>
      <c r="J60" s="116">
        <f t="shared" si="43"/>
        <v>55</v>
      </c>
      <c r="K60" s="116">
        <f t="shared" si="43"/>
        <v>55</v>
      </c>
      <c r="L60" s="116">
        <f t="shared" si="43"/>
        <v>55</v>
      </c>
      <c r="M60" s="116">
        <f t="shared" si="43"/>
        <v>55</v>
      </c>
      <c r="N60" s="116">
        <f t="shared" si="43"/>
        <v>55</v>
      </c>
      <c r="O60" s="117">
        <f t="shared" si="31"/>
        <v>660</v>
      </c>
      <c r="P60" s="187">
        <f t="shared" si="37"/>
        <v>0.028988019918729454</v>
      </c>
      <c r="Q60" s="18" t="s">
        <v>147</v>
      </c>
      <c r="U60" s="18"/>
    </row>
    <row r="61" spans="3:15" ht="15"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</row>
    <row r="62" spans="2:15" ht="15">
      <c r="B62" s="20" t="s">
        <v>88</v>
      </c>
      <c r="C62" s="118">
        <f aca="true" t="shared" si="44" ref="C62:O62">C47+C53</f>
        <v>9418.4355621375</v>
      </c>
      <c r="D62" s="118">
        <f t="shared" si="44"/>
        <v>8860.7573558125</v>
      </c>
      <c r="E62" s="118">
        <f t="shared" si="44"/>
        <v>9401.0049211125</v>
      </c>
      <c r="F62" s="118">
        <f t="shared" si="44"/>
        <v>8617.66199805</v>
      </c>
      <c r="G62" s="118">
        <f t="shared" si="44"/>
        <v>9182.0995520375</v>
      </c>
      <c r="H62" s="118">
        <f t="shared" si="44"/>
        <v>8888.6217848625</v>
      </c>
      <c r="I62" s="118">
        <f t="shared" si="44"/>
        <v>9181.5929559625</v>
      </c>
      <c r="J62" s="118">
        <f t="shared" si="44"/>
        <v>9181.6468985125</v>
      </c>
      <c r="K62" s="118">
        <f t="shared" si="44"/>
        <v>8877.873777262499</v>
      </c>
      <c r="L62" s="118">
        <f t="shared" si="44"/>
        <v>9440.109055937499</v>
      </c>
      <c r="M62" s="118">
        <f t="shared" si="44"/>
        <v>9132.905676675</v>
      </c>
      <c r="N62" s="118">
        <f t="shared" si="44"/>
        <v>9411.1268174</v>
      </c>
      <c r="O62" s="118">
        <f t="shared" si="44"/>
        <v>109593.83635576248</v>
      </c>
    </row>
    <row r="63" spans="4:15" ht="15"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</row>
    <row r="64" spans="4:15" ht="15">
      <c r="D64" s="64"/>
      <c r="E64" s="64"/>
      <c r="F64" s="64"/>
      <c r="G64" s="64"/>
      <c r="H64" s="64"/>
      <c r="I64" s="64"/>
      <c r="J64" s="64"/>
      <c r="K64" s="64"/>
      <c r="L64" s="63"/>
      <c r="M64" s="63"/>
      <c r="N64" s="63"/>
      <c r="O64" s="63"/>
    </row>
    <row r="65" spans="13:15" ht="15">
      <c r="M65" s="16"/>
      <c r="O65" s="16"/>
    </row>
  </sheetData>
  <sheetProtection/>
  <mergeCells count="24">
    <mergeCell ref="C29:D29"/>
    <mergeCell ref="E29:F29"/>
    <mergeCell ref="S29:T29"/>
    <mergeCell ref="U29:V29"/>
    <mergeCell ref="P2:Q2"/>
    <mergeCell ref="AG29:AH29"/>
    <mergeCell ref="T2:U2"/>
    <mergeCell ref="V2:W2"/>
    <mergeCell ref="X2:Y2"/>
    <mergeCell ref="Z2:AA2"/>
    <mergeCell ref="AB2:AC2"/>
    <mergeCell ref="AF2:AG2"/>
    <mergeCell ref="AD2:AE2"/>
    <mergeCell ref="AE29:AF29"/>
    <mergeCell ref="P42:T42"/>
    <mergeCell ref="D1:H1"/>
    <mergeCell ref="T1:V1"/>
    <mergeCell ref="AF1:AG1"/>
    <mergeCell ref="D2:E2"/>
    <mergeCell ref="F2:G2"/>
    <mergeCell ref="H2:I2"/>
    <mergeCell ref="J2:K2"/>
    <mergeCell ref="L2:M2"/>
    <mergeCell ref="N2:O2"/>
  </mergeCells>
  <printOptions/>
  <pageMargins left="0.7" right="0.7" top="0.75" bottom="0.75" header="0.3" footer="0.3"/>
  <pageSetup horizontalDpi="600" verticalDpi="600" orientation="portrait" paperSize="9" r:id="rId1"/>
  <ignoredErrors>
    <ignoredError sqref="U4:U27 W4:W27 Y4:Y27 AA4:AA27 AC4:AC27 AE4:AE27 E11:E16 G4:G27 I4:I27 K4:K27 M4:M27 O4:O2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O70"/>
  <sheetViews>
    <sheetView zoomScalePageLayoutView="0" workbookViewId="0" topLeftCell="A41">
      <selection activeCell="O67" sqref="O67"/>
    </sheetView>
  </sheetViews>
  <sheetFormatPr defaultColWidth="9.140625" defaultRowHeight="15"/>
  <cols>
    <col min="1" max="1" width="20.8515625" style="0" customWidth="1"/>
    <col min="2" max="2" width="39.28125" style="0" customWidth="1"/>
    <col min="3" max="3" width="14.421875" style="0" customWidth="1"/>
    <col min="4" max="4" width="14.57421875" style="0" customWidth="1"/>
    <col min="5" max="5" width="12.421875" style="0" customWidth="1"/>
    <col min="6" max="6" width="11.00390625" style="0" customWidth="1"/>
    <col min="15" max="15" width="12.8515625" style="0" customWidth="1"/>
    <col min="17" max="17" width="11.8515625" style="0" customWidth="1"/>
    <col min="29" max="29" width="13.00390625" style="0" customWidth="1"/>
    <col min="41" max="41" width="12.140625" style="0" customWidth="1"/>
  </cols>
  <sheetData>
    <row r="1" spans="3:41" ht="15.75" thickBot="1">
      <c r="C1" s="21"/>
      <c r="D1" s="211" t="s">
        <v>48</v>
      </c>
      <c r="E1" s="211"/>
      <c r="F1" s="211"/>
      <c r="G1" s="211"/>
      <c r="H1" s="211"/>
      <c r="I1" s="21"/>
      <c r="J1" s="21"/>
      <c r="K1" s="21"/>
      <c r="L1" s="21"/>
      <c r="M1" s="21"/>
      <c r="N1" s="21"/>
      <c r="O1" s="21"/>
      <c r="P1" s="21"/>
      <c r="Q1" s="21"/>
      <c r="T1" s="215" t="s">
        <v>32</v>
      </c>
      <c r="U1" s="215"/>
      <c r="V1" s="215"/>
      <c r="AE1" s="21"/>
      <c r="AF1" s="211" t="s">
        <v>33</v>
      </c>
      <c r="AG1" s="211"/>
      <c r="AH1" s="21"/>
      <c r="AI1" s="21"/>
      <c r="AJ1" s="21"/>
      <c r="AK1" s="21"/>
      <c r="AL1" s="21"/>
      <c r="AM1" s="21"/>
      <c r="AN1" s="21"/>
      <c r="AO1" s="21"/>
    </row>
    <row r="2" spans="3:41" ht="15">
      <c r="C2" s="45"/>
      <c r="D2" s="207" t="s">
        <v>0</v>
      </c>
      <c r="E2" s="207"/>
      <c r="F2" s="207" t="s">
        <v>1</v>
      </c>
      <c r="G2" s="207"/>
      <c r="H2" s="207" t="s">
        <v>2</v>
      </c>
      <c r="I2" s="207"/>
      <c r="J2" s="207" t="s">
        <v>3</v>
      </c>
      <c r="K2" s="207"/>
      <c r="L2" s="207" t="s">
        <v>4</v>
      </c>
      <c r="M2" s="207"/>
      <c r="N2" s="207" t="s">
        <v>5</v>
      </c>
      <c r="O2" s="207"/>
      <c r="P2" s="207" t="s">
        <v>6</v>
      </c>
      <c r="Q2" s="208"/>
      <c r="S2" s="45"/>
      <c r="T2" s="207" t="s">
        <v>0</v>
      </c>
      <c r="U2" s="207"/>
      <c r="V2" s="207" t="s">
        <v>1</v>
      </c>
      <c r="W2" s="207"/>
      <c r="X2" s="207" t="s">
        <v>2</v>
      </c>
      <c r="Y2" s="207"/>
      <c r="Z2" s="207" t="s">
        <v>3</v>
      </c>
      <c r="AA2" s="207"/>
      <c r="AB2" s="207" t="s">
        <v>4</v>
      </c>
      <c r="AC2" s="208"/>
      <c r="AE2" s="45"/>
      <c r="AF2" s="207" t="s">
        <v>0</v>
      </c>
      <c r="AG2" s="207"/>
      <c r="AH2" s="207" t="s">
        <v>1</v>
      </c>
      <c r="AI2" s="207"/>
      <c r="AJ2" s="207" t="s">
        <v>2</v>
      </c>
      <c r="AK2" s="207"/>
      <c r="AL2" s="207" t="s">
        <v>3</v>
      </c>
      <c r="AM2" s="207"/>
      <c r="AN2" s="207" t="s">
        <v>4</v>
      </c>
      <c r="AO2" s="208"/>
    </row>
    <row r="3" spans="3:41" ht="15">
      <c r="C3" s="46" t="s">
        <v>7</v>
      </c>
      <c r="D3" s="44" t="s">
        <v>121</v>
      </c>
      <c r="E3" s="44" t="s">
        <v>122</v>
      </c>
      <c r="F3" s="44" t="s">
        <v>121</v>
      </c>
      <c r="G3" s="44" t="s">
        <v>122</v>
      </c>
      <c r="H3" s="44" t="s">
        <v>121</v>
      </c>
      <c r="I3" s="44" t="s">
        <v>122</v>
      </c>
      <c r="J3" s="44" t="s">
        <v>121</v>
      </c>
      <c r="K3" s="44" t="s">
        <v>122</v>
      </c>
      <c r="L3" s="44" t="s">
        <v>121</v>
      </c>
      <c r="M3" s="44" t="s">
        <v>122</v>
      </c>
      <c r="N3" s="44" t="s">
        <v>121</v>
      </c>
      <c r="O3" s="44" t="s">
        <v>122</v>
      </c>
      <c r="P3" s="44" t="s">
        <v>121</v>
      </c>
      <c r="Q3" s="47" t="s">
        <v>122</v>
      </c>
      <c r="S3" s="46" t="s">
        <v>7</v>
      </c>
      <c r="T3" s="44" t="s">
        <v>121</v>
      </c>
      <c r="U3" s="44" t="s">
        <v>122</v>
      </c>
      <c r="V3" s="44" t="s">
        <v>121</v>
      </c>
      <c r="W3" s="44" t="s">
        <v>122</v>
      </c>
      <c r="X3" s="44" t="s">
        <v>121</v>
      </c>
      <c r="Y3" s="44" t="s">
        <v>122</v>
      </c>
      <c r="Z3" s="44" t="s">
        <v>121</v>
      </c>
      <c r="AA3" s="44" t="s">
        <v>122</v>
      </c>
      <c r="AB3" s="44" t="s">
        <v>121</v>
      </c>
      <c r="AC3" s="47" t="s">
        <v>122</v>
      </c>
      <c r="AE3" s="46" t="s">
        <v>7</v>
      </c>
      <c r="AF3" s="44" t="s">
        <v>121</v>
      </c>
      <c r="AG3" s="44" t="s">
        <v>122</v>
      </c>
      <c r="AH3" s="44" t="s">
        <v>121</v>
      </c>
      <c r="AI3" s="44" t="s">
        <v>122</v>
      </c>
      <c r="AJ3" s="44" t="s">
        <v>121</v>
      </c>
      <c r="AK3" s="44" t="s">
        <v>122</v>
      </c>
      <c r="AL3" s="44" t="s">
        <v>121</v>
      </c>
      <c r="AM3" s="44" t="s">
        <v>122</v>
      </c>
      <c r="AN3" s="44" t="s">
        <v>121</v>
      </c>
      <c r="AO3" s="47" t="s">
        <v>122</v>
      </c>
    </row>
    <row r="4" spans="3:41" ht="15">
      <c r="C4" s="48" t="s">
        <v>8</v>
      </c>
      <c r="D4" s="72">
        <f>J30</f>
        <v>4</v>
      </c>
      <c r="E4" s="178">
        <f>'B21'!E4</f>
        <v>35.76375</v>
      </c>
      <c r="F4" s="72">
        <f>J30</f>
        <v>4</v>
      </c>
      <c r="G4" s="178">
        <f>'B21'!G4</f>
        <v>33.87375</v>
      </c>
      <c r="H4" s="72">
        <f>J30</f>
        <v>4</v>
      </c>
      <c r="I4" s="178">
        <f>'B21'!I4</f>
        <v>35.6025</v>
      </c>
      <c r="J4" s="72">
        <f>J30</f>
        <v>4</v>
      </c>
      <c r="K4" s="178">
        <f>'B21'!K4</f>
        <v>32.985</v>
      </c>
      <c r="L4" s="72">
        <f>J30</f>
        <v>4</v>
      </c>
      <c r="M4" s="180">
        <f>'B21'!M4</f>
        <v>32.47875</v>
      </c>
      <c r="N4" s="72">
        <f>J30</f>
        <v>4</v>
      </c>
      <c r="O4" s="180">
        <f>'B21'!O4</f>
        <v>29.95375</v>
      </c>
      <c r="P4" s="72">
        <f>$G$30</f>
        <v>3</v>
      </c>
      <c r="Q4" s="181">
        <f>'B21'!Q4</f>
        <v>29.54</v>
      </c>
      <c r="S4" s="48" t="s">
        <v>8</v>
      </c>
      <c r="T4" s="72">
        <f>$J$30</f>
        <v>4</v>
      </c>
      <c r="U4" s="79">
        <f>$E4</f>
        <v>35.76375</v>
      </c>
      <c r="V4" s="72">
        <f>$J$30</f>
        <v>4</v>
      </c>
      <c r="W4" s="79">
        <f>$G4</f>
        <v>33.87375</v>
      </c>
      <c r="X4" s="72">
        <f>$J$30</f>
        <v>4</v>
      </c>
      <c r="Y4" s="79">
        <f>$I4</f>
        <v>35.6025</v>
      </c>
      <c r="Z4" s="72">
        <f>$J$30</f>
        <v>4</v>
      </c>
      <c r="AA4" s="79">
        <f>$K4</f>
        <v>32.985</v>
      </c>
      <c r="AB4" s="72">
        <f>$J$30</f>
        <v>4</v>
      </c>
      <c r="AC4" s="65">
        <f>$M4</f>
        <v>32.47875</v>
      </c>
      <c r="AE4" s="48" t="s">
        <v>8</v>
      </c>
      <c r="AF4" s="72">
        <f>$J$30</f>
        <v>4</v>
      </c>
      <c r="AG4" s="79">
        <f>$E4</f>
        <v>35.76375</v>
      </c>
      <c r="AH4" s="72">
        <f>$J$30</f>
        <v>4</v>
      </c>
      <c r="AI4" s="79">
        <f>$G4</f>
        <v>33.87375</v>
      </c>
      <c r="AJ4" s="72">
        <f>$J$30</f>
        <v>4</v>
      </c>
      <c r="AK4" s="79">
        <f>$I4</f>
        <v>35.6025</v>
      </c>
      <c r="AL4" s="72">
        <f>$J$30</f>
        <v>4</v>
      </c>
      <c r="AM4" s="79">
        <f>$K4</f>
        <v>32.985</v>
      </c>
      <c r="AN4" s="72">
        <f>$J$30</f>
        <v>4</v>
      </c>
      <c r="AO4" s="65">
        <f>$M4</f>
        <v>32.47875</v>
      </c>
    </row>
    <row r="5" spans="3:41" ht="15">
      <c r="C5" s="48" t="s">
        <v>9</v>
      </c>
      <c r="D5" s="72">
        <f>$G$30</f>
        <v>3</v>
      </c>
      <c r="E5" s="178">
        <f>'B21'!E5</f>
        <v>35.6125</v>
      </c>
      <c r="F5" s="72">
        <f>$G$30</f>
        <v>3</v>
      </c>
      <c r="G5" s="178">
        <f>'B21'!G5</f>
        <v>33.65375</v>
      </c>
      <c r="H5" s="72">
        <f>$G$30</f>
        <v>3</v>
      </c>
      <c r="I5" s="178">
        <f>'B21'!I5</f>
        <v>32.46625</v>
      </c>
      <c r="J5" s="72">
        <f>$G$30</f>
        <v>3</v>
      </c>
      <c r="K5" s="178">
        <f>'B21'!K5</f>
        <v>32.82125</v>
      </c>
      <c r="L5" s="72">
        <f>$G$30</f>
        <v>3</v>
      </c>
      <c r="M5" s="180">
        <f>'B21'!M5</f>
        <v>32.13625</v>
      </c>
      <c r="N5" s="72">
        <f>$G$30</f>
        <v>3</v>
      </c>
      <c r="O5" s="180">
        <f>'B21'!O5</f>
        <v>32.3725</v>
      </c>
      <c r="P5" s="72">
        <f aca="true" t="shared" si="0" ref="P5:P27">$G$30</f>
        <v>3</v>
      </c>
      <c r="Q5" s="181">
        <f>'B21'!Q5</f>
        <v>30.2225</v>
      </c>
      <c r="S5" s="48" t="s">
        <v>9</v>
      </c>
      <c r="T5" s="72">
        <f>$G$30</f>
        <v>3</v>
      </c>
      <c r="U5" s="79">
        <f aca="true" t="shared" si="1" ref="U5:U27">$E5</f>
        <v>35.6125</v>
      </c>
      <c r="V5" s="72">
        <f>$G$30</f>
        <v>3</v>
      </c>
      <c r="W5" s="79">
        <f aca="true" t="shared" si="2" ref="W5:W27">$G5</f>
        <v>33.65375</v>
      </c>
      <c r="X5" s="72">
        <f>$G$30</f>
        <v>3</v>
      </c>
      <c r="Y5" s="79">
        <f aca="true" t="shared" si="3" ref="Y5:Y27">$I5</f>
        <v>32.46625</v>
      </c>
      <c r="Z5" s="72">
        <f>$G$30</f>
        <v>3</v>
      </c>
      <c r="AA5" s="79">
        <f aca="true" t="shared" si="4" ref="AA5:AA27">$K5</f>
        <v>32.82125</v>
      </c>
      <c r="AB5" s="72">
        <f>$G$30</f>
        <v>3</v>
      </c>
      <c r="AC5" s="65">
        <f aca="true" t="shared" si="5" ref="AC5:AC27">$M5</f>
        <v>32.13625</v>
      </c>
      <c r="AE5" s="48" t="s">
        <v>9</v>
      </c>
      <c r="AF5" s="72">
        <f>$G$30</f>
        <v>3</v>
      </c>
      <c r="AG5" s="79">
        <f aca="true" t="shared" si="6" ref="AG5:AG27">$E5</f>
        <v>35.6125</v>
      </c>
      <c r="AH5" s="72">
        <f>$G$30</f>
        <v>3</v>
      </c>
      <c r="AI5" s="79">
        <f aca="true" t="shared" si="7" ref="AI5:AI27">$G5</f>
        <v>33.65375</v>
      </c>
      <c r="AJ5" s="72">
        <f>$G$30</f>
        <v>3</v>
      </c>
      <c r="AK5" s="79">
        <f aca="true" t="shared" si="8" ref="AK5:AK27">$I5</f>
        <v>32.46625</v>
      </c>
      <c r="AL5" s="72">
        <f>$G$30</f>
        <v>3</v>
      </c>
      <c r="AM5" s="79">
        <f aca="true" t="shared" si="9" ref="AM5:AM27">$K5</f>
        <v>32.82125</v>
      </c>
      <c r="AN5" s="72">
        <f>$G$30</f>
        <v>3</v>
      </c>
      <c r="AO5" s="65">
        <f aca="true" t="shared" si="10" ref="AO5:AO27">$M5</f>
        <v>32.13625</v>
      </c>
    </row>
    <row r="6" spans="3:41" ht="15">
      <c r="C6" s="48" t="s">
        <v>10</v>
      </c>
      <c r="D6" s="72">
        <f>$G$30</f>
        <v>3</v>
      </c>
      <c r="E6" s="178">
        <f>'B21'!E6</f>
        <v>35.10375</v>
      </c>
      <c r="F6" s="72">
        <f>$G$30</f>
        <v>3</v>
      </c>
      <c r="G6" s="178">
        <f>'B21'!G6</f>
        <v>34.0875</v>
      </c>
      <c r="H6" s="72">
        <f>$G$30</f>
        <v>3</v>
      </c>
      <c r="I6" s="178">
        <f>'B21'!I6</f>
        <v>32.1325</v>
      </c>
      <c r="J6" s="72">
        <f>$G$30</f>
        <v>3</v>
      </c>
      <c r="K6" s="178">
        <f>'B21'!K6</f>
        <v>32.64375</v>
      </c>
      <c r="L6" s="72">
        <f>$G$30</f>
        <v>3</v>
      </c>
      <c r="M6" s="180">
        <f>'B21'!M6</f>
        <v>34.91875</v>
      </c>
      <c r="N6" s="72">
        <f>$G$30</f>
        <v>3</v>
      </c>
      <c r="O6" s="180">
        <f>'B21'!O6</f>
        <v>30.48375</v>
      </c>
      <c r="P6" s="72">
        <f t="shared" si="0"/>
        <v>3</v>
      </c>
      <c r="Q6" s="181">
        <f>'B21'!Q6</f>
        <v>30.13625</v>
      </c>
      <c r="S6" s="48" t="s">
        <v>10</v>
      </c>
      <c r="T6" s="72">
        <f>$G$30</f>
        <v>3</v>
      </c>
      <c r="U6" s="79">
        <f t="shared" si="1"/>
        <v>35.10375</v>
      </c>
      <c r="V6" s="72">
        <f>$G$30</f>
        <v>3</v>
      </c>
      <c r="W6" s="79">
        <f t="shared" si="2"/>
        <v>34.0875</v>
      </c>
      <c r="X6" s="72">
        <f>$G$30</f>
        <v>3</v>
      </c>
      <c r="Y6" s="79">
        <f t="shared" si="3"/>
        <v>32.1325</v>
      </c>
      <c r="Z6" s="72">
        <f>$G$30</f>
        <v>3</v>
      </c>
      <c r="AA6" s="79">
        <f t="shared" si="4"/>
        <v>32.64375</v>
      </c>
      <c r="AB6" s="72">
        <f>$G$30</f>
        <v>3</v>
      </c>
      <c r="AC6" s="65">
        <f t="shared" si="5"/>
        <v>34.91875</v>
      </c>
      <c r="AE6" s="48" t="s">
        <v>10</v>
      </c>
      <c r="AF6" s="72">
        <f>$G$30</f>
        <v>3</v>
      </c>
      <c r="AG6" s="79">
        <f t="shared" si="6"/>
        <v>35.10375</v>
      </c>
      <c r="AH6" s="72">
        <f>$G$30</f>
        <v>3</v>
      </c>
      <c r="AI6" s="79">
        <f t="shared" si="7"/>
        <v>34.0875</v>
      </c>
      <c r="AJ6" s="72">
        <f>$G$30</f>
        <v>3</v>
      </c>
      <c r="AK6" s="79">
        <f t="shared" si="8"/>
        <v>32.1325</v>
      </c>
      <c r="AL6" s="72">
        <f>$G$30</f>
        <v>3</v>
      </c>
      <c r="AM6" s="79">
        <f t="shared" si="9"/>
        <v>32.64375</v>
      </c>
      <c r="AN6" s="72">
        <f>$G$30</f>
        <v>3</v>
      </c>
      <c r="AO6" s="65">
        <f t="shared" si="10"/>
        <v>34.91875</v>
      </c>
    </row>
    <row r="7" spans="3:41" ht="15">
      <c r="C7" s="48" t="s">
        <v>11</v>
      </c>
      <c r="D7" s="72">
        <f>$G$30</f>
        <v>3</v>
      </c>
      <c r="E7" s="178">
        <f>'B21'!E7</f>
        <v>35.01</v>
      </c>
      <c r="F7" s="72">
        <f>$G$30</f>
        <v>3</v>
      </c>
      <c r="G7" s="178">
        <f>'B21'!G7</f>
        <v>32.96375</v>
      </c>
      <c r="H7" s="72">
        <f>$G$30</f>
        <v>3</v>
      </c>
      <c r="I7" s="178">
        <f>'B21'!I7</f>
        <v>31.89125</v>
      </c>
      <c r="J7" s="72">
        <f>$G$30</f>
        <v>3</v>
      </c>
      <c r="K7" s="178">
        <f>'B21'!K7</f>
        <v>33.10375</v>
      </c>
      <c r="L7" s="72">
        <f>$G$30</f>
        <v>3</v>
      </c>
      <c r="M7" s="180">
        <f>'B21'!M7</f>
        <v>33.585</v>
      </c>
      <c r="N7" s="72">
        <f>$G$30</f>
        <v>3</v>
      </c>
      <c r="O7" s="180">
        <f>'B21'!O7</f>
        <v>30.63125</v>
      </c>
      <c r="P7" s="72">
        <f t="shared" si="0"/>
        <v>3</v>
      </c>
      <c r="Q7" s="181">
        <f>'B21'!Q7</f>
        <v>30.7375</v>
      </c>
      <c r="S7" s="48" t="s">
        <v>11</v>
      </c>
      <c r="T7" s="72">
        <f>$G$30</f>
        <v>3</v>
      </c>
      <c r="U7" s="79">
        <f t="shared" si="1"/>
        <v>35.01</v>
      </c>
      <c r="V7" s="72">
        <f>$G$30</f>
        <v>3</v>
      </c>
      <c r="W7" s="79">
        <f t="shared" si="2"/>
        <v>32.96375</v>
      </c>
      <c r="X7" s="72">
        <f>$G$30</f>
        <v>3</v>
      </c>
      <c r="Y7" s="79">
        <f t="shared" si="3"/>
        <v>31.89125</v>
      </c>
      <c r="Z7" s="72">
        <f>$G$30</f>
        <v>3</v>
      </c>
      <c r="AA7" s="79">
        <f t="shared" si="4"/>
        <v>33.10375</v>
      </c>
      <c r="AB7" s="72">
        <f>$G$30</f>
        <v>3</v>
      </c>
      <c r="AC7" s="65">
        <f t="shared" si="5"/>
        <v>33.585</v>
      </c>
      <c r="AE7" s="48" t="s">
        <v>11</v>
      </c>
      <c r="AF7" s="72">
        <f>$G$30</f>
        <v>3</v>
      </c>
      <c r="AG7" s="79">
        <f t="shared" si="6"/>
        <v>35.01</v>
      </c>
      <c r="AH7" s="72">
        <f>$G$30</f>
        <v>3</v>
      </c>
      <c r="AI7" s="79">
        <f t="shared" si="7"/>
        <v>32.96375</v>
      </c>
      <c r="AJ7" s="72">
        <f>$G$30</f>
        <v>3</v>
      </c>
      <c r="AK7" s="79">
        <f t="shared" si="8"/>
        <v>31.89125</v>
      </c>
      <c r="AL7" s="72">
        <f>$G$30</f>
        <v>3</v>
      </c>
      <c r="AM7" s="79">
        <f t="shared" si="9"/>
        <v>33.10375</v>
      </c>
      <c r="AN7" s="72">
        <f>$G$30</f>
        <v>3</v>
      </c>
      <c r="AO7" s="65">
        <f t="shared" si="10"/>
        <v>33.585</v>
      </c>
    </row>
    <row r="8" spans="3:41" ht="15">
      <c r="C8" s="48" t="s">
        <v>12</v>
      </c>
      <c r="D8" s="72">
        <f>$G$30</f>
        <v>3</v>
      </c>
      <c r="E8" s="178">
        <f>'B21'!E8</f>
        <v>35.835</v>
      </c>
      <c r="F8" s="72">
        <f>$G$30</f>
        <v>3</v>
      </c>
      <c r="G8" s="178">
        <f>'B21'!G8</f>
        <v>31.34125</v>
      </c>
      <c r="H8" s="72">
        <f>$G$30</f>
        <v>3</v>
      </c>
      <c r="I8" s="178">
        <f>'B21'!I8</f>
        <v>32.03</v>
      </c>
      <c r="J8" s="72">
        <f>$G$30</f>
        <v>3</v>
      </c>
      <c r="K8" s="178">
        <f>'B21'!K8</f>
        <v>34.925</v>
      </c>
      <c r="L8" s="72">
        <f>$G$30</f>
        <v>3</v>
      </c>
      <c r="M8" s="180">
        <f>'B21'!M8</f>
        <v>32.90625</v>
      </c>
      <c r="N8" s="72">
        <f>$G$30</f>
        <v>3</v>
      </c>
      <c r="O8" s="180">
        <f>'B21'!O8</f>
        <v>29.5425</v>
      </c>
      <c r="P8" s="72">
        <f t="shared" si="0"/>
        <v>3</v>
      </c>
      <c r="Q8" s="181">
        <f>'B21'!Q8</f>
        <v>30.06375</v>
      </c>
      <c r="S8" s="48" t="s">
        <v>12</v>
      </c>
      <c r="T8" s="72">
        <f>$G$30</f>
        <v>3</v>
      </c>
      <c r="U8" s="79">
        <f t="shared" si="1"/>
        <v>35.835</v>
      </c>
      <c r="V8" s="72">
        <f>$G$30</f>
        <v>3</v>
      </c>
      <c r="W8" s="79">
        <f t="shared" si="2"/>
        <v>31.34125</v>
      </c>
      <c r="X8" s="72">
        <f>$G$30</f>
        <v>3</v>
      </c>
      <c r="Y8" s="79">
        <f t="shared" si="3"/>
        <v>32.03</v>
      </c>
      <c r="Z8" s="72">
        <f>$G$30</f>
        <v>3</v>
      </c>
      <c r="AA8" s="79">
        <f t="shared" si="4"/>
        <v>34.925</v>
      </c>
      <c r="AB8" s="72">
        <f>$G$30</f>
        <v>3</v>
      </c>
      <c r="AC8" s="65">
        <f t="shared" si="5"/>
        <v>32.90625</v>
      </c>
      <c r="AE8" s="48" t="s">
        <v>12</v>
      </c>
      <c r="AF8" s="72">
        <f>$G$30</f>
        <v>3</v>
      </c>
      <c r="AG8" s="79">
        <f t="shared" si="6"/>
        <v>35.835</v>
      </c>
      <c r="AH8" s="72">
        <f>$G$30</f>
        <v>3</v>
      </c>
      <c r="AI8" s="79">
        <f t="shared" si="7"/>
        <v>31.34125</v>
      </c>
      <c r="AJ8" s="72">
        <f>$G$30</f>
        <v>3</v>
      </c>
      <c r="AK8" s="79">
        <f t="shared" si="8"/>
        <v>32.03</v>
      </c>
      <c r="AL8" s="28">
        <f>$G$30</f>
        <v>3</v>
      </c>
      <c r="AM8" s="79">
        <f t="shared" si="9"/>
        <v>34.925</v>
      </c>
      <c r="AN8" s="72">
        <f>$G$30</f>
        <v>3</v>
      </c>
      <c r="AO8" s="65">
        <f t="shared" si="10"/>
        <v>32.90625</v>
      </c>
    </row>
    <row r="9" spans="3:41" ht="15">
      <c r="C9" s="48" t="s">
        <v>13</v>
      </c>
      <c r="D9" s="72">
        <f>J30</f>
        <v>4</v>
      </c>
      <c r="E9" s="178">
        <f>'B21'!E9</f>
        <v>34.595</v>
      </c>
      <c r="F9" s="72">
        <f>J30</f>
        <v>4</v>
      </c>
      <c r="G9" s="178">
        <f>'B21'!G9</f>
        <v>31.09</v>
      </c>
      <c r="H9" s="72">
        <f>J30</f>
        <v>4</v>
      </c>
      <c r="I9" s="178">
        <f>'B21'!I9</f>
        <v>31.16625</v>
      </c>
      <c r="J9" s="72">
        <f>J30</f>
        <v>4</v>
      </c>
      <c r="K9" s="178">
        <f>'B21'!K9</f>
        <v>34.59</v>
      </c>
      <c r="L9" s="72">
        <f>J30</f>
        <v>4</v>
      </c>
      <c r="M9" s="180">
        <f>'B21'!M9</f>
        <v>29.90625</v>
      </c>
      <c r="N9" s="72">
        <f>$J$30</f>
        <v>4</v>
      </c>
      <c r="O9" s="180">
        <f>'B21'!O9</f>
        <v>30.15</v>
      </c>
      <c r="P9" s="72">
        <f t="shared" si="0"/>
        <v>3</v>
      </c>
      <c r="Q9" s="181">
        <f>'B21'!Q9</f>
        <v>30.25375</v>
      </c>
      <c r="S9" s="48" t="s">
        <v>13</v>
      </c>
      <c r="T9" s="72">
        <f>$J$30</f>
        <v>4</v>
      </c>
      <c r="U9" s="79">
        <f t="shared" si="1"/>
        <v>34.595</v>
      </c>
      <c r="V9" s="72">
        <f>$J$30</f>
        <v>4</v>
      </c>
      <c r="W9" s="79">
        <f t="shared" si="2"/>
        <v>31.09</v>
      </c>
      <c r="X9" s="72">
        <f>$J$30</f>
        <v>4</v>
      </c>
      <c r="Y9" s="79">
        <f t="shared" si="3"/>
        <v>31.16625</v>
      </c>
      <c r="Z9" s="72">
        <f>$J$30</f>
        <v>4</v>
      </c>
      <c r="AA9" s="79">
        <f t="shared" si="4"/>
        <v>34.59</v>
      </c>
      <c r="AB9" s="72">
        <f>$J$30</f>
        <v>4</v>
      </c>
      <c r="AC9" s="65">
        <f t="shared" si="5"/>
        <v>29.90625</v>
      </c>
      <c r="AE9" s="48" t="s">
        <v>13</v>
      </c>
      <c r="AF9" s="72">
        <f>$J$30</f>
        <v>4</v>
      </c>
      <c r="AG9" s="79">
        <f t="shared" si="6"/>
        <v>34.595</v>
      </c>
      <c r="AH9" s="72">
        <f>$J$30</f>
        <v>4</v>
      </c>
      <c r="AI9" s="79">
        <f t="shared" si="7"/>
        <v>31.09</v>
      </c>
      <c r="AJ9" s="72">
        <f>$J$30</f>
        <v>4</v>
      </c>
      <c r="AK9" s="79">
        <f t="shared" si="8"/>
        <v>31.16625</v>
      </c>
      <c r="AL9" s="72">
        <f>$J$30</f>
        <v>4</v>
      </c>
      <c r="AM9" s="79">
        <f t="shared" si="9"/>
        <v>34.59</v>
      </c>
      <c r="AN9" s="72">
        <f>$J$30</f>
        <v>4</v>
      </c>
      <c r="AO9" s="65">
        <f t="shared" si="10"/>
        <v>29.90625</v>
      </c>
    </row>
    <row r="10" spans="3:41" ht="15">
      <c r="C10" s="48" t="s">
        <v>14</v>
      </c>
      <c r="D10" s="72">
        <f>J30</f>
        <v>4</v>
      </c>
      <c r="E10" s="178">
        <f>'B21'!E10</f>
        <v>34.46125</v>
      </c>
      <c r="F10" s="72">
        <f>J30</f>
        <v>4</v>
      </c>
      <c r="G10" s="178">
        <f>'B21'!G10</f>
        <v>31.9425</v>
      </c>
      <c r="H10" s="72">
        <f>J30</f>
        <v>4</v>
      </c>
      <c r="I10" s="178">
        <f>'B21'!I10</f>
        <v>32.82125</v>
      </c>
      <c r="J10" s="72">
        <f>J30</f>
        <v>4</v>
      </c>
      <c r="K10" s="178">
        <f>'B21'!K10</f>
        <v>34.2075</v>
      </c>
      <c r="L10" s="72">
        <f>J30</f>
        <v>4</v>
      </c>
      <c r="M10" s="180">
        <f>'B21'!M10</f>
        <v>30.2575</v>
      </c>
      <c r="N10" s="72">
        <f aca="true" t="shared" si="11" ref="N10:N27">$J$30</f>
        <v>4</v>
      </c>
      <c r="O10" s="180">
        <f>'B21'!O10</f>
        <v>30.7725</v>
      </c>
      <c r="P10" s="72">
        <f t="shared" si="0"/>
        <v>3</v>
      </c>
      <c r="Q10" s="181">
        <f>'B21'!Q10</f>
        <v>30.6525</v>
      </c>
      <c r="S10" s="48" t="s">
        <v>14</v>
      </c>
      <c r="T10" s="72">
        <f>$J$30</f>
        <v>4</v>
      </c>
      <c r="U10" s="79">
        <f t="shared" si="1"/>
        <v>34.46125</v>
      </c>
      <c r="V10" s="72">
        <f>$J$30</f>
        <v>4</v>
      </c>
      <c r="W10" s="79">
        <f t="shared" si="2"/>
        <v>31.9425</v>
      </c>
      <c r="X10" s="72">
        <f>$J$30</f>
        <v>4</v>
      </c>
      <c r="Y10" s="79">
        <f t="shared" si="3"/>
        <v>32.82125</v>
      </c>
      <c r="Z10" s="72">
        <f>$J$30</f>
        <v>4</v>
      </c>
      <c r="AA10" s="79">
        <f t="shared" si="4"/>
        <v>34.2075</v>
      </c>
      <c r="AB10" s="72">
        <f>$J$30</f>
        <v>4</v>
      </c>
      <c r="AC10" s="65">
        <f t="shared" si="5"/>
        <v>30.2575</v>
      </c>
      <c r="AE10" s="48" t="s">
        <v>14</v>
      </c>
      <c r="AF10" s="72">
        <f>$J$30</f>
        <v>4</v>
      </c>
      <c r="AG10" s="79">
        <f t="shared" si="6"/>
        <v>34.46125</v>
      </c>
      <c r="AH10" s="72">
        <f>$J$30</f>
        <v>4</v>
      </c>
      <c r="AI10" s="79">
        <f t="shared" si="7"/>
        <v>31.9425</v>
      </c>
      <c r="AJ10" s="72">
        <f>$J$30</f>
        <v>4</v>
      </c>
      <c r="AK10" s="79">
        <f t="shared" si="8"/>
        <v>32.82125</v>
      </c>
      <c r="AL10" s="72">
        <f>$J$30</f>
        <v>4</v>
      </c>
      <c r="AM10" s="79">
        <f t="shared" si="9"/>
        <v>34.2075</v>
      </c>
      <c r="AN10" s="72">
        <f>$J$30</f>
        <v>4</v>
      </c>
      <c r="AO10" s="65">
        <f t="shared" si="10"/>
        <v>30.2575</v>
      </c>
    </row>
    <row r="11" spans="3:41" ht="15">
      <c r="C11" s="48" t="s">
        <v>15</v>
      </c>
      <c r="D11" s="73">
        <f aca="true" t="shared" si="12" ref="D11:D16">$C$30</f>
        <v>1</v>
      </c>
      <c r="E11" s="178">
        <f>'B21'!E11</f>
        <v>35.66875</v>
      </c>
      <c r="F11" s="73">
        <f aca="true" t="shared" si="13" ref="F11:F16">$C$30</f>
        <v>1</v>
      </c>
      <c r="G11" s="178">
        <f>'B21'!G11</f>
        <v>31.22125</v>
      </c>
      <c r="H11" s="73">
        <f aca="true" t="shared" si="14" ref="H11:H16">$C$30</f>
        <v>1</v>
      </c>
      <c r="I11" s="178">
        <f>'B21'!I11</f>
        <v>33.63875</v>
      </c>
      <c r="J11" s="73">
        <f aca="true" t="shared" si="15" ref="J11:J16">$C$30</f>
        <v>1</v>
      </c>
      <c r="K11" s="178">
        <f>'B21'!K11</f>
        <v>33.2825</v>
      </c>
      <c r="L11" s="73">
        <f aca="true" t="shared" si="16" ref="L11:L16">$C$30</f>
        <v>1</v>
      </c>
      <c r="M11" s="180">
        <f>'B21'!M11</f>
        <v>31.605</v>
      </c>
      <c r="N11" s="72">
        <f t="shared" si="11"/>
        <v>4</v>
      </c>
      <c r="O11" s="180">
        <f>'B21'!O11</f>
        <v>31.23125</v>
      </c>
      <c r="P11" s="72">
        <f t="shared" si="0"/>
        <v>3</v>
      </c>
      <c r="Q11" s="181">
        <f>'B21'!Q11</f>
        <v>31.21125</v>
      </c>
      <c r="S11" s="48" t="s">
        <v>15</v>
      </c>
      <c r="T11" s="73">
        <f aca="true" t="shared" si="17" ref="T11:T16">$C$30</f>
        <v>1</v>
      </c>
      <c r="U11" s="79">
        <f t="shared" si="1"/>
        <v>35.66875</v>
      </c>
      <c r="V11" s="73">
        <f aca="true" t="shared" si="18" ref="V11:V16">$C$30</f>
        <v>1</v>
      </c>
      <c r="W11" s="79">
        <f t="shared" si="2"/>
        <v>31.22125</v>
      </c>
      <c r="X11" s="73">
        <f aca="true" t="shared" si="19" ref="X11:X16">$C$30</f>
        <v>1</v>
      </c>
      <c r="Y11" s="79">
        <f t="shared" si="3"/>
        <v>33.63875</v>
      </c>
      <c r="Z11" s="73">
        <f aca="true" t="shared" si="20" ref="Z11:Z16">$C$30</f>
        <v>1</v>
      </c>
      <c r="AA11" s="79">
        <f t="shared" si="4"/>
        <v>33.2825</v>
      </c>
      <c r="AB11" s="73">
        <f aca="true" t="shared" si="21" ref="AB11:AB16">$C$30</f>
        <v>1</v>
      </c>
      <c r="AC11" s="65">
        <f t="shared" si="5"/>
        <v>31.605</v>
      </c>
      <c r="AE11" s="48" t="s">
        <v>15</v>
      </c>
      <c r="AF11" s="73">
        <f aca="true" t="shared" si="22" ref="AF11:AF16">$C$30</f>
        <v>1</v>
      </c>
      <c r="AG11" s="79">
        <f t="shared" si="6"/>
        <v>35.66875</v>
      </c>
      <c r="AH11" s="73">
        <f aca="true" t="shared" si="23" ref="AH11:AH16">$C$30</f>
        <v>1</v>
      </c>
      <c r="AI11" s="79">
        <f t="shared" si="7"/>
        <v>31.22125</v>
      </c>
      <c r="AJ11" s="73">
        <f aca="true" t="shared" si="24" ref="AJ11:AJ16">$C$30</f>
        <v>1</v>
      </c>
      <c r="AK11" s="79">
        <f t="shared" si="8"/>
        <v>33.63875</v>
      </c>
      <c r="AL11" s="73">
        <f aca="true" t="shared" si="25" ref="AL11:AL16">$C$30</f>
        <v>1</v>
      </c>
      <c r="AM11" s="79">
        <f t="shared" si="9"/>
        <v>33.2825</v>
      </c>
      <c r="AN11" s="73">
        <f aca="true" t="shared" si="26" ref="AN11:AN16">$C$30</f>
        <v>1</v>
      </c>
      <c r="AO11" s="65">
        <f t="shared" si="10"/>
        <v>31.605</v>
      </c>
    </row>
    <row r="12" spans="3:41" ht="15">
      <c r="C12" s="48" t="s">
        <v>16</v>
      </c>
      <c r="D12" s="73">
        <f t="shared" si="12"/>
        <v>1</v>
      </c>
      <c r="E12" s="178">
        <f>'B21'!E12</f>
        <v>33.70875</v>
      </c>
      <c r="F12" s="73">
        <f t="shared" si="13"/>
        <v>1</v>
      </c>
      <c r="G12" s="178">
        <f>'B21'!G12</f>
        <v>30.64875</v>
      </c>
      <c r="H12" s="73">
        <f t="shared" si="14"/>
        <v>1</v>
      </c>
      <c r="I12" s="178">
        <f>'B21'!I12</f>
        <v>31.00625</v>
      </c>
      <c r="J12" s="73">
        <f t="shared" si="15"/>
        <v>1</v>
      </c>
      <c r="K12" s="178">
        <f>'B21'!K12</f>
        <v>31.30875</v>
      </c>
      <c r="L12" s="73">
        <f t="shared" si="16"/>
        <v>1</v>
      </c>
      <c r="M12" s="180">
        <f>'B21'!M12</f>
        <v>32.465</v>
      </c>
      <c r="N12" s="72">
        <f t="shared" si="11"/>
        <v>4</v>
      </c>
      <c r="O12" s="180">
        <f>'B21'!O12</f>
        <v>33.28</v>
      </c>
      <c r="P12" s="72">
        <f t="shared" si="0"/>
        <v>3</v>
      </c>
      <c r="Q12" s="181">
        <f>'B21'!Q12</f>
        <v>30.1775</v>
      </c>
      <c r="S12" s="48" t="s">
        <v>16</v>
      </c>
      <c r="T12" s="73">
        <f t="shared" si="17"/>
        <v>1</v>
      </c>
      <c r="U12" s="79">
        <f t="shared" si="1"/>
        <v>33.70875</v>
      </c>
      <c r="V12" s="73">
        <f t="shared" si="18"/>
        <v>1</v>
      </c>
      <c r="W12" s="79">
        <f t="shared" si="2"/>
        <v>30.64875</v>
      </c>
      <c r="X12" s="73">
        <f t="shared" si="19"/>
        <v>1</v>
      </c>
      <c r="Y12" s="79">
        <f t="shared" si="3"/>
        <v>31.00625</v>
      </c>
      <c r="Z12" s="73">
        <f t="shared" si="20"/>
        <v>1</v>
      </c>
      <c r="AA12" s="79">
        <f t="shared" si="4"/>
        <v>31.30875</v>
      </c>
      <c r="AB12" s="73">
        <f t="shared" si="21"/>
        <v>1</v>
      </c>
      <c r="AC12" s="65">
        <f t="shared" si="5"/>
        <v>32.465</v>
      </c>
      <c r="AE12" s="48" t="s">
        <v>16</v>
      </c>
      <c r="AF12" s="73">
        <f t="shared" si="22"/>
        <v>1</v>
      </c>
      <c r="AG12" s="79">
        <f t="shared" si="6"/>
        <v>33.70875</v>
      </c>
      <c r="AH12" s="73">
        <f t="shared" si="23"/>
        <v>1</v>
      </c>
      <c r="AI12" s="79">
        <f t="shared" si="7"/>
        <v>30.64875</v>
      </c>
      <c r="AJ12" s="73">
        <f t="shared" si="24"/>
        <v>1</v>
      </c>
      <c r="AK12" s="79">
        <f t="shared" si="8"/>
        <v>31.00625</v>
      </c>
      <c r="AL12" s="73">
        <f t="shared" si="25"/>
        <v>1</v>
      </c>
      <c r="AM12" s="79">
        <f t="shared" si="9"/>
        <v>31.30875</v>
      </c>
      <c r="AN12" s="73">
        <f t="shared" si="26"/>
        <v>1</v>
      </c>
      <c r="AO12" s="65">
        <f t="shared" si="10"/>
        <v>32.465</v>
      </c>
    </row>
    <row r="13" spans="3:41" ht="15">
      <c r="C13" s="48" t="s">
        <v>17</v>
      </c>
      <c r="D13" s="73">
        <f t="shared" si="12"/>
        <v>1</v>
      </c>
      <c r="E13" s="178">
        <f>'B21'!E13</f>
        <v>34.1225</v>
      </c>
      <c r="F13" s="73">
        <f t="shared" si="13"/>
        <v>1</v>
      </c>
      <c r="G13" s="178">
        <f>'B21'!G13</f>
        <v>29.6225</v>
      </c>
      <c r="H13" s="73">
        <f t="shared" si="14"/>
        <v>1</v>
      </c>
      <c r="I13" s="178">
        <f>'B21'!I13</f>
        <v>33.71375</v>
      </c>
      <c r="J13" s="73">
        <f t="shared" si="15"/>
        <v>1</v>
      </c>
      <c r="K13" s="178">
        <f>'B21'!K13</f>
        <v>31.08375</v>
      </c>
      <c r="L13" s="73">
        <f t="shared" si="16"/>
        <v>1</v>
      </c>
      <c r="M13" s="180">
        <f>'B21'!M13</f>
        <v>33.33625</v>
      </c>
      <c r="N13" s="72">
        <f t="shared" si="11"/>
        <v>4</v>
      </c>
      <c r="O13" s="180">
        <f>'B21'!O13</f>
        <v>32.81</v>
      </c>
      <c r="P13" s="72">
        <f t="shared" si="0"/>
        <v>3</v>
      </c>
      <c r="Q13" s="181">
        <f>'B21'!Q13</f>
        <v>29.3875</v>
      </c>
      <c r="S13" s="48" t="s">
        <v>17</v>
      </c>
      <c r="T13" s="73">
        <f t="shared" si="17"/>
        <v>1</v>
      </c>
      <c r="U13" s="79">
        <f t="shared" si="1"/>
        <v>34.1225</v>
      </c>
      <c r="V13" s="73">
        <f t="shared" si="18"/>
        <v>1</v>
      </c>
      <c r="W13" s="79">
        <f t="shared" si="2"/>
        <v>29.6225</v>
      </c>
      <c r="X13" s="73">
        <f t="shared" si="19"/>
        <v>1</v>
      </c>
      <c r="Y13" s="79">
        <f t="shared" si="3"/>
        <v>33.71375</v>
      </c>
      <c r="Z13" s="73">
        <f t="shared" si="20"/>
        <v>1</v>
      </c>
      <c r="AA13" s="79">
        <f t="shared" si="4"/>
        <v>31.08375</v>
      </c>
      <c r="AB13" s="73">
        <f t="shared" si="21"/>
        <v>1</v>
      </c>
      <c r="AC13" s="65">
        <f t="shared" si="5"/>
        <v>33.33625</v>
      </c>
      <c r="AE13" s="48" t="s">
        <v>17</v>
      </c>
      <c r="AF13" s="73">
        <f t="shared" si="22"/>
        <v>1</v>
      </c>
      <c r="AG13" s="79">
        <f t="shared" si="6"/>
        <v>34.1225</v>
      </c>
      <c r="AH13" s="73">
        <f t="shared" si="23"/>
        <v>1</v>
      </c>
      <c r="AI13" s="79">
        <f t="shared" si="7"/>
        <v>29.6225</v>
      </c>
      <c r="AJ13" s="73">
        <f t="shared" si="24"/>
        <v>1</v>
      </c>
      <c r="AK13" s="79">
        <f t="shared" si="8"/>
        <v>33.71375</v>
      </c>
      <c r="AL13" s="73">
        <f t="shared" si="25"/>
        <v>1</v>
      </c>
      <c r="AM13" s="79">
        <f t="shared" si="9"/>
        <v>31.08375</v>
      </c>
      <c r="AN13" s="73">
        <f t="shared" si="26"/>
        <v>1</v>
      </c>
      <c r="AO13" s="65">
        <f t="shared" si="10"/>
        <v>33.33625</v>
      </c>
    </row>
    <row r="14" spans="3:41" ht="15">
      <c r="C14" s="48" t="s">
        <v>18</v>
      </c>
      <c r="D14" s="73">
        <f t="shared" si="12"/>
        <v>1</v>
      </c>
      <c r="E14" s="178">
        <f>'B21'!E14</f>
        <v>34.13125</v>
      </c>
      <c r="F14" s="73">
        <f t="shared" si="13"/>
        <v>1</v>
      </c>
      <c r="G14" s="178">
        <f>'B21'!G14</f>
        <v>30.94375</v>
      </c>
      <c r="H14" s="73">
        <f t="shared" si="14"/>
        <v>1</v>
      </c>
      <c r="I14" s="178">
        <f>'B21'!I14</f>
        <v>32.17375</v>
      </c>
      <c r="J14" s="73">
        <f t="shared" si="15"/>
        <v>1</v>
      </c>
      <c r="K14" s="178">
        <f>'B21'!K14</f>
        <v>30.935</v>
      </c>
      <c r="L14" s="73">
        <f t="shared" si="16"/>
        <v>1</v>
      </c>
      <c r="M14" s="180">
        <f>'B21'!M14</f>
        <v>32.27375</v>
      </c>
      <c r="N14" s="72">
        <f t="shared" si="11"/>
        <v>4</v>
      </c>
      <c r="O14" s="180">
        <f>'B21'!O14</f>
        <v>30.82</v>
      </c>
      <c r="P14" s="72">
        <f t="shared" si="0"/>
        <v>3</v>
      </c>
      <c r="Q14" s="181">
        <f>'B21'!Q14</f>
        <v>29.39875</v>
      </c>
      <c r="S14" s="48" t="s">
        <v>18</v>
      </c>
      <c r="T14" s="73">
        <f t="shared" si="17"/>
        <v>1</v>
      </c>
      <c r="U14" s="79">
        <f t="shared" si="1"/>
        <v>34.13125</v>
      </c>
      <c r="V14" s="73">
        <f t="shared" si="18"/>
        <v>1</v>
      </c>
      <c r="W14" s="79">
        <f t="shared" si="2"/>
        <v>30.94375</v>
      </c>
      <c r="X14" s="73">
        <f t="shared" si="19"/>
        <v>1</v>
      </c>
      <c r="Y14" s="79">
        <f t="shared" si="3"/>
        <v>32.17375</v>
      </c>
      <c r="Z14" s="73">
        <f t="shared" si="20"/>
        <v>1</v>
      </c>
      <c r="AA14" s="79">
        <f t="shared" si="4"/>
        <v>30.935</v>
      </c>
      <c r="AB14" s="73">
        <f t="shared" si="21"/>
        <v>1</v>
      </c>
      <c r="AC14" s="65">
        <f t="shared" si="5"/>
        <v>32.27375</v>
      </c>
      <c r="AD14" s="16"/>
      <c r="AE14" s="48" t="s">
        <v>18</v>
      </c>
      <c r="AF14" s="73">
        <f t="shared" si="22"/>
        <v>1</v>
      </c>
      <c r="AG14" s="79">
        <f t="shared" si="6"/>
        <v>34.13125</v>
      </c>
      <c r="AH14" s="73">
        <f t="shared" si="23"/>
        <v>1</v>
      </c>
      <c r="AI14" s="79">
        <f t="shared" si="7"/>
        <v>30.94375</v>
      </c>
      <c r="AJ14" s="73">
        <f t="shared" si="24"/>
        <v>1</v>
      </c>
      <c r="AK14" s="79">
        <f t="shared" si="8"/>
        <v>32.17375</v>
      </c>
      <c r="AL14" s="73">
        <f t="shared" si="25"/>
        <v>1</v>
      </c>
      <c r="AM14" s="79">
        <f t="shared" si="9"/>
        <v>30.935</v>
      </c>
      <c r="AN14" s="73">
        <f t="shared" si="26"/>
        <v>1</v>
      </c>
      <c r="AO14" s="65">
        <f t="shared" si="10"/>
        <v>32.27375</v>
      </c>
    </row>
    <row r="15" spans="3:41" ht="15">
      <c r="C15" s="48" t="s">
        <v>19</v>
      </c>
      <c r="D15" s="73">
        <f t="shared" si="12"/>
        <v>1</v>
      </c>
      <c r="E15" s="178">
        <f>'B21'!E15</f>
        <v>34.64125</v>
      </c>
      <c r="F15" s="73">
        <f t="shared" si="13"/>
        <v>1</v>
      </c>
      <c r="G15" s="178">
        <f>'B21'!G15</f>
        <v>30.585</v>
      </c>
      <c r="H15" s="73">
        <f t="shared" si="14"/>
        <v>1</v>
      </c>
      <c r="I15" s="178">
        <f>'B21'!I15</f>
        <v>31.2575</v>
      </c>
      <c r="J15" s="73">
        <f t="shared" si="15"/>
        <v>1</v>
      </c>
      <c r="K15" s="178">
        <f>'B21'!K15</f>
        <v>30.72375</v>
      </c>
      <c r="L15" s="73">
        <f t="shared" si="16"/>
        <v>1</v>
      </c>
      <c r="M15" s="180">
        <f>'B21'!M15</f>
        <v>31.52375</v>
      </c>
      <c r="N15" s="72">
        <f t="shared" si="11"/>
        <v>4</v>
      </c>
      <c r="O15" s="180">
        <f>'B21'!O15</f>
        <v>28.1675</v>
      </c>
      <c r="P15" s="72">
        <f t="shared" si="0"/>
        <v>3</v>
      </c>
      <c r="Q15" s="181">
        <f>'B21'!Q15</f>
        <v>28.90875</v>
      </c>
      <c r="S15" s="48" t="s">
        <v>19</v>
      </c>
      <c r="T15" s="73">
        <f t="shared" si="17"/>
        <v>1</v>
      </c>
      <c r="U15" s="79">
        <f t="shared" si="1"/>
        <v>34.64125</v>
      </c>
      <c r="V15" s="73">
        <f t="shared" si="18"/>
        <v>1</v>
      </c>
      <c r="W15" s="79">
        <f t="shared" si="2"/>
        <v>30.585</v>
      </c>
      <c r="X15" s="73">
        <f t="shared" si="19"/>
        <v>1</v>
      </c>
      <c r="Y15" s="79">
        <f t="shared" si="3"/>
        <v>31.2575</v>
      </c>
      <c r="Z15" s="73">
        <f t="shared" si="20"/>
        <v>1</v>
      </c>
      <c r="AA15" s="79">
        <f t="shared" si="4"/>
        <v>30.72375</v>
      </c>
      <c r="AB15" s="73">
        <f t="shared" si="21"/>
        <v>1</v>
      </c>
      <c r="AC15" s="65">
        <f t="shared" si="5"/>
        <v>31.52375</v>
      </c>
      <c r="AE15" s="48" t="s">
        <v>19</v>
      </c>
      <c r="AF15" s="73">
        <f t="shared" si="22"/>
        <v>1</v>
      </c>
      <c r="AG15" s="79">
        <f t="shared" si="6"/>
        <v>34.64125</v>
      </c>
      <c r="AH15" s="73">
        <f t="shared" si="23"/>
        <v>1</v>
      </c>
      <c r="AI15" s="79">
        <f t="shared" si="7"/>
        <v>30.585</v>
      </c>
      <c r="AJ15" s="73">
        <f t="shared" si="24"/>
        <v>1</v>
      </c>
      <c r="AK15" s="79">
        <f t="shared" si="8"/>
        <v>31.2575</v>
      </c>
      <c r="AL15" s="73">
        <f t="shared" si="25"/>
        <v>1</v>
      </c>
      <c r="AM15" s="79">
        <f t="shared" si="9"/>
        <v>30.72375</v>
      </c>
      <c r="AN15" s="73">
        <f t="shared" si="26"/>
        <v>1</v>
      </c>
      <c r="AO15" s="65">
        <f t="shared" si="10"/>
        <v>31.52375</v>
      </c>
    </row>
    <row r="16" spans="3:41" ht="15">
      <c r="C16" s="48" t="s">
        <v>20</v>
      </c>
      <c r="D16" s="73">
        <f t="shared" si="12"/>
        <v>1</v>
      </c>
      <c r="E16" s="178">
        <f>'B21'!E16</f>
        <v>34.78125</v>
      </c>
      <c r="F16" s="73">
        <f t="shared" si="13"/>
        <v>1</v>
      </c>
      <c r="G16" s="178">
        <f>'B21'!G16</f>
        <v>29.31125</v>
      </c>
      <c r="H16" s="73">
        <f t="shared" si="14"/>
        <v>1</v>
      </c>
      <c r="I16" s="178">
        <f>'B21'!I16</f>
        <v>33.13875</v>
      </c>
      <c r="J16" s="73">
        <f t="shared" si="15"/>
        <v>1</v>
      </c>
      <c r="K16" s="178">
        <f>'B21'!K16</f>
        <v>30.74625</v>
      </c>
      <c r="L16" s="73">
        <f t="shared" si="16"/>
        <v>1</v>
      </c>
      <c r="M16" s="180">
        <f>'B21'!M16</f>
        <v>31.1975</v>
      </c>
      <c r="N16" s="72">
        <f t="shared" si="11"/>
        <v>4</v>
      </c>
      <c r="O16" s="180">
        <f>'B21'!O16</f>
        <v>28.67875</v>
      </c>
      <c r="P16" s="72">
        <f t="shared" si="0"/>
        <v>3</v>
      </c>
      <c r="Q16" s="181">
        <f>'B21'!Q16</f>
        <v>28.0325</v>
      </c>
      <c r="S16" s="48" t="s">
        <v>20</v>
      </c>
      <c r="T16" s="73">
        <f t="shared" si="17"/>
        <v>1</v>
      </c>
      <c r="U16" s="79">
        <f t="shared" si="1"/>
        <v>34.78125</v>
      </c>
      <c r="V16" s="73">
        <f t="shared" si="18"/>
        <v>1</v>
      </c>
      <c r="W16" s="79">
        <f t="shared" si="2"/>
        <v>29.31125</v>
      </c>
      <c r="X16" s="73">
        <f t="shared" si="19"/>
        <v>1</v>
      </c>
      <c r="Y16" s="79">
        <f t="shared" si="3"/>
        <v>33.13875</v>
      </c>
      <c r="Z16" s="73">
        <f t="shared" si="20"/>
        <v>1</v>
      </c>
      <c r="AA16" s="79">
        <f t="shared" si="4"/>
        <v>30.74625</v>
      </c>
      <c r="AB16" s="73">
        <f t="shared" si="21"/>
        <v>1</v>
      </c>
      <c r="AC16" s="65">
        <f t="shared" si="5"/>
        <v>31.1975</v>
      </c>
      <c r="AE16" s="48" t="s">
        <v>20</v>
      </c>
      <c r="AF16" s="73">
        <f t="shared" si="22"/>
        <v>1</v>
      </c>
      <c r="AG16" s="79">
        <f t="shared" si="6"/>
        <v>34.78125</v>
      </c>
      <c r="AH16" s="73">
        <f t="shared" si="23"/>
        <v>1</v>
      </c>
      <c r="AI16" s="79">
        <f t="shared" si="7"/>
        <v>29.31125</v>
      </c>
      <c r="AJ16" s="73">
        <f t="shared" si="24"/>
        <v>1</v>
      </c>
      <c r="AK16" s="79">
        <f t="shared" si="8"/>
        <v>33.13875</v>
      </c>
      <c r="AL16" s="73">
        <f t="shared" si="25"/>
        <v>1</v>
      </c>
      <c r="AM16" s="79">
        <f t="shared" si="9"/>
        <v>30.74625</v>
      </c>
      <c r="AN16" s="73">
        <f t="shared" si="26"/>
        <v>1</v>
      </c>
      <c r="AO16" s="65">
        <f t="shared" si="10"/>
        <v>31.1975</v>
      </c>
    </row>
    <row r="17" spans="3:41" ht="15">
      <c r="C17" s="48" t="s">
        <v>21</v>
      </c>
      <c r="D17" s="72">
        <f>J30</f>
        <v>4</v>
      </c>
      <c r="E17" s="178">
        <f>'B21'!E17</f>
        <v>33.53875</v>
      </c>
      <c r="F17" s="72">
        <f>J30</f>
        <v>4</v>
      </c>
      <c r="G17" s="178">
        <f>'B21'!G17</f>
        <v>29.015</v>
      </c>
      <c r="H17" s="72">
        <f>J30</f>
        <v>4</v>
      </c>
      <c r="I17" s="178">
        <f>'B21'!I17</f>
        <v>31.54625</v>
      </c>
      <c r="J17" s="72">
        <f>J30</f>
        <v>4</v>
      </c>
      <c r="K17" s="178">
        <f>'B21'!K17</f>
        <v>30.365</v>
      </c>
      <c r="L17" s="72">
        <f>J30</f>
        <v>4</v>
      </c>
      <c r="M17" s="180">
        <f>'B21'!M17</f>
        <v>32.1675</v>
      </c>
      <c r="N17" s="72">
        <f t="shared" si="11"/>
        <v>4</v>
      </c>
      <c r="O17" s="180">
        <f>'B21'!O17</f>
        <v>28.2875</v>
      </c>
      <c r="P17" s="72">
        <f t="shared" si="0"/>
        <v>3</v>
      </c>
      <c r="Q17" s="181">
        <f>'B21'!Q17</f>
        <v>29.09375</v>
      </c>
      <c r="S17" s="48" t="s">
        <v>21</v>
      </c>
      <c r="T17" s="72">
        <f aca="true" t="shared" si="27" ref="T17:T22">$J$30</f>
        <v>4</v>
      </c>
      <c r="U17" s="79">
        <f t="shared" si="1"/>
        <v>33.53875</v>
      </c>
      <c r="V17" s="72">
        <f aca="true" t="shared" si="28" ref="V17:V22">$J$30</f>
        <v>4</v>
      </c>
      <c r="W17" s="79">
        <f t="shared" si="2"/>
        <v>29.015</v>
      </c>
      <c r="X17" s="72">
        <f aca="true" t="shared" si="29" ref="X17:X22">$J$30</f>
        <v>4</v>
      </c>
      <c r="Y17" s="79">
        <f t="shared" si="3"/>
        <v>31.54625</v>
      </c>
      <c r="Z17" s="72">
        <f aca="true" t="shared" si="30" ref="Z17:Z22">$J$30</f>
        <v>4</v>
      </c>
      <c r="AA17" s="79">
        <f t="shared" si="4"/>
        <v>30.365</v>
      </c>
      <c r="AB17" s="72">
        <f aca="true" t="shared" si="31" ref="AB17:AB22">$J$30</f>
        <v>4</v>
      </c>
      <c r="AC17" s="65">
        <f t="shared" si="5"/>
        <v>32.1675</v>
      </c>
      <c r="AE17" s="48" t="s">
        <v>21</v>
      </c>
      <c r="AF17" s="72">
        <f>$J$30</f>
        <v>4</v>
      </c>
      <c r="AG17" s="79">
        <f t="shared" si="6"/>
        <v>33.53875</v>
      </c>
      <c r="AH17" s="72">
        <f aca="true" t="shared" si="32" ref="AH17:AH24">$J$30</f>
        <v>4</v>
      </c>
      <c r="AI17" s="79">
        <f t="shared" si="7"/>
        <v>29.015</v>
      </c>
      <c r="AJ17" s="72">
        <f aca="true" t="shared" si="33" ref="AJ17:AJ24">$J$30</f>
        <v>4</v>
      </c>
      <c r="AK17" s="79">
        <f t="shared" si="8"/>
        <v>31.54625</v>
      </c>
      <c r="AL17" s="72">
        <f aca="true" t="shared" si="34" ref="AL17:AL24">$J$30</f>
        <v>4</v>
      </c>
      <c r="AM17" s="79">
        <f t="shared" si="9"/>
        <v>30.365</v>
      </c>
      <c r="AN17" s="72">
        <f aca="true" t="shared" si="35" ref="AN17:AN24">$J$30</f>
        <v>4</v>
      </c>
      <c r="AO17" s="65">
        <f t="shared" si="10"/>
        <v>32.1675</v>
      </c>
    </row>
    <row r="18" spans="3:41" ht="15">
      <c r="C18" s="48" t="s">
        <v>22</v>
      </c>
      <c r="D18" s="72">
        <f>J30</f>
        <v>4</v>
      </c>
      <c r="E18" s="178">
        <f>'B21'!E18</f>
        <v>33.94875</v>
      </c>
      <c r="F18" s="72">
        <f>J30</f>
        <v>4</v>
      </c>
      <c r="G18" s="178">
        <f>'B21'!G18</f>
        <v>29.7325</v>
      </c>
      <c r="H18" s="72">
        <f>J30</f>
        <v>4</v>
      </c>
      <c r="I18" s="178">
        <f>'B21'!I18</f>
        <v>31.935</v>
      </c>
      <c r="J18" s="72">
        <f>J30</f>
        <v>4</v>
      </c>
      <c r="K18" s="178">
        <f>'B21'!K18</f>
        <v>30.3875</v>
      </c>
      <c r="L18" s="72">
        <f>J30</f>
        <v>4</v>
      </c>
      <c r="M18" s="180">
        <f>'B21'!M18</f>
        <v>32.02875</v>
      </c>
      <c r="N18" s="72">
        <f t="shared" si="11"/>
        <v>4</v>
      </c>
      <c r="O18" s="180">
        <f>'B21'!O18</f>
        <v>28.14875</v>
      </c>
      <c r="P18" s="72">
        <f t="shared" si="0"/>
        <v>3</v>
      </c>
      <c r="Q18" s="181">
        <f>'B21'!Q18</f>
        <v>28.295</v>
      </c>
      <c r="S18" s="48" t="s">
        <v>22</v>
      </c>
      <c r="T18" s="72">
        <f t="shared" si="27"/>
        <v>4</v>
      </c>
      <c r="U18" s="79">
        <f t="shared" si="1"/>
        <v>33.94875</v>
      </c>
      <c r="V18" s="72">
        <f t="shared" si="28"/>
        <v>4</v>
      </c>
      <c r="W18" s="79">
        <f t="shared" si="2"/>
        <v>29.7325</v>
      </c>
      <c r="X18" s="72">
        <f t="shared" si="29"/>
        <v>4</v>
      </c>
      <c r="Y18" s="79">
        <f t="shared" si="3"/>
        <v>31.935</v>
      </c>
      <c r="Z18" s="72">
        <f t="shared" si="30"/>
        <v>4</v>
      </c>
      <c r="AA18" s="79">
        <f t="shared" si="4"/>
        <v>30.3875</v>
      </c>
      <c r="AB18" s="72">
        <f t="shared" si="31"/>
        <v>4</v>
      </c>
      <c r="AC18" s="65">
        <f t="shared" si="5"/>
        <v>32.02875</v>
      </c>
      <c r="AE18" s="48" t="s">
        <v>22</v>
      </c>
      <c r="AF18" s="72">
        <f aca="true" t="shared" si="36" ref="AF18:AF24">$J$30</f>
        <v>4</v>
      </c>
      <c r="AG18" s="79">
        <f t="shared" si="6"/>
        <v>33.94875</v>
      </c>
      <c r="AH18" s="72">
        <f t="shared" si="32"/>
        <v>4</v>
      </c>
      <c r="AI18" s="79">
        <f t="shared" si="7"/>
        <v>29.7325</v>
      </c>
      <c r="AJ18" s="72">
        <f t="shared" si="33"/>
        <v>4</v>
      </c>
      <c r="AK18" s="79">
        <f t="shared" si="8"/>
        <v>31.935</v>
      </c>
      <c r="AL18" s="72">
        <f t="shared" si="34"/>
        <v>4</v>
      </c>
      <c r="AM18" s="79">
        <f t="shared" si="9"/>
        <v>30.3875</v>
      </c>
      <c r="AN18" s="72">
        <f t="shared" si="35"/>
        <v>4</v>
      </c>
      <c r="AO18" s="65">
        <f t="shared" si="10"/>
        <v>32.02875</v>
      </c>
    </row>
    <row r="19" spans="3:41" ht="15">
      <c r="C19" s="48" t="s">
        <v>23</v>
      </c>
      <c r="D19" s="72">
        <f>J30</f>
        <v>4</v>
      </c>
      <c r="E19" s="178">
        <f>'B21'!E19</f>
        <v>35.1325</v>
      </c>
      <c r="F19" s="72">
        <f>J30</f>
        <v>4</v>
      </c>
      <c r="G19" s="178">
        <f>'B21'!G19</f>
        <v>29.9725</v>
      </c>
      <c r="H19" s="72">
        <f>J30</f>
        <v>4</v>
      </c>
      <c r="I19" s="178">
        <f>'B21'!I19</f>
        <v>30.32</v>
      </c>
      <c r="J19" s="72">
        <f>J30</f>
        <v>4</v>
      </c>
      <c r="K19" s="178">
        <f>'B21'!K19</f>
        <v>31.3075</v>
      </c>
      <c r="L19" s="72">
        <f>J30</f>
        <v>4</v>
      </c>
      <c r="M19" s="180">
        <f>'B21'!M19</f>
        <v>31.98875</v>
      </c>
      <c r="N19" s="72">
        <f t="shared" si="11"/>
        <v>4</v>
      </c>
      <c r="O19" s="180">
        <f>'B21'!O19</f>
        <v>28.91125</v>
      </c>
      <c r="P19" s="72">
        <f t="shared" si="0"/>
        <v>3</v>
      </c>
      <c r="Q19" s="181">
        <f>'B21'!Q19</f>
        <v>28.22</v>
      </c>
      <c r="S19" s="48" t="s">
        <v>23</v>
      </c>
      <c r="T19" s="72">
        <f t="shared" si="27"/>
        <v>4</v>
      </c>
      <c r="U19" s="79">
        <f t="shared" si="1"/>
        <v>35.1325</v>
      </c>
      <c r="V19" s="72">
        <f t="shared" si="28"/>
        <v>4</v>
      </c>
      <c r="W19" s="79">
        <f t="shared" si="2"/>
        <v>29.9725</v>
      </c>
      <c r="X19" s="72">
        <f t="shared" si="29"/>
        <v>4</v>
      </c>
      <c r="Y19" s="79">
        <f t="shared" si="3"/>
        <v>30.32</v>
      </c>
      <c r="Z19" s="72">
        <f t="shared" si="30"/>
        <v>4</v>
      </c>
      <c r="AA19" s="79">
        <f t="shared" si="4"/>
        <v>31.3075</v>
      </c>
      <c r="AB19" s="72">
        <f t="shared" si="31"/>
        <v>4</v>
      </c>
      <c r="AC19" s="65">
        <f t="shared" si="5"/>
        <v>31.98875</v>
      </c>
      <c r="AE19" s="48" t="s">
        <v>23</v>
      </c>
      <c r="AF19" s="72">
        <f t="shared" si="36"/>
        <v>4</v>
      </c>
      <c r="AG19" s="79">
        <f t="shared" si="6"/>
        <v>35.1325</v>
      </c>
      <c r="AH19" s="72">
        <f t="shared" si="32"/>
        <v>4</v>
      </c>
      <c r="AI19" s="79">
        <f t="shared" si="7"/>
        <v>29.9725</v>
      </c>
      <c r="AJ19" s="72">
        <f t="shared" si="33"/>
        <v>4</v>
      </c>
      <c r="AK19" s="79">
        <f t="shared" si="8"/>
        <v>30.32</v>
      </c>
      <c r="AL19" s="72">
        <f t="shared" si="34"/>
        <v>4</v>
      </c>
      <c r="AM19" s="79">
        <f t="shared" si="9"/>
        <v>31.3075</v>
      </c>
      <c r="AN19" s="72">
        <f t="shared" si="35"/>
        <v>4</v>
      </c>
      <c r="AO19" s="65">
        <f t="shared" si="10"/>
        <v>31.98875</v>
      </c>
    </row>
    <row r="20" spans="3:41" ht="15">
      <c r="C20" s="48" t="s">
        <v>24</v>
      </c>
      <c r="D20" s="74">
        <f>$E$30</f>
        <v>2</v>
      </c>
      <c r="E20" s="178">
        <f>'B21'!E20</f>
        <v>34.755</v>
      </c>
      <c r="F20" s="74">
        <f>$E$30</f>
        <v>2</v>
      </c>
      <c r="G20" s="178">
        <f>'B21'!G20</f>
        <v>29.295</v>
      </c>
      <c r="H20" s="74">
        <f>$E$30</f>
        <v>2</v>
      </c>
      <c r="I20" s="178">
        <f>'B21'!I20</f>
        <v>29.55625</v>
      </c>
      <c r="J20" s="74">
        <f>$E$30</f>
        <v>2</v>
      </c>
      <c r="K20" s="178">
        <f>'B21'!K20</f>
        <v>32.0425</v>
      </c>
      <c r="L20" s="74">
        <f>$E$30</f>
        <v>2</v>
      </c>
      <c r="M20" s="180">
        <f>'B21'!M20</f>
        <v>29.79375</v>
      </c>
      <c r="N20" s="72">
        <f t="shared" si="11"/>
        <v>4</v>
      </c>
      <c r="O20" s="180">
        <f>'B21'!O20</f>
        <v>27.6675</v>
      </c>
      <c r="P20" s="72">
        <f t="shared" si="0"/>
        <v>3</v>
      </c>
      <c r="Q20" s="181">
        <f>'B21'!Q20</f>
        <v>27.785</v>
      </c>
      <c r="S20" s="48" t="s">
        <v>24</v>
      </c>
      <c r="T20" s="72">
        <f t="shared" si="27"/>
        <v>4</v>
      </c>
      <c r="U20" s="79">
        <f t="shared" si="1"/>
        <v>34.755</v>
      </c>
      <c r="V20" s="72">
        <f t="shared" si="28"/>
        <v>4</v>
      </c>
      <c r="W20" s="79">
        <f t="shared" si="2"/>
        <v>29.295</v>
      </c>
      <c r="X20" s="72">
        <f t="shared" si="29"/>
        <v>4</v>
      </c>
      <c r="Y20" s="79">
        <f t="shared" si="3"/>
        <v>29.55625</v>
      </c>
      <c r="Z20" s="72">
        <f t="shared" si="30"/>
        <v>4</v>
      </c>
      <c r="AA20" s="79">
        <f t="shared" si="4"/>
        <v>32.0425</v>
      </c>
      <c r="AB20" s="72">
        <f t="shared" si="31"/>
        <v>4</v>
      </c>
      <c r="AC20" s="65">
        <f t="shared" si="5"/>
        <v>29.79375</v>
      </c>
      <c r="AE20" s="48" t="s">
        <v>24</v>
      </c>
      <c r="AF20" s="72">
        <f t="shared" si="36"/>
        <v>4</v>
      </c>
      <c r="AG20" s="79">
        <f t="shared" si="6"/>
        <v>34.755</v>
      </c>
      <c r="AH20" s="72">
        <f t="shared" si="32"/>
        <v>4</v>
      </c>
      <c r="AI20" s="79">
        <f t="shared" si="7"/>
        <v>29.295</v>
      </c>
      <c r="AJ20" s="72">
        <f t="shared" si="33"/>
        <v>4</v>
      </c>
      <c r="AK20" s="79">
        <f t="shared" si="8"/>
        <v>29.55625</v>
      </c>
      <c r="AL20" s="72">
        <f t="shared" si="34"/>
        <v>4</v>
      </c>
      <c r="AM20" s="79">
        <f t="shared" si="9"/>
        <v>32.0425</v>
      </c>
      <c r="AN20" s="72">
        <f t="shared" si="35"/>
        <v>4</v>
      </c>
      <c r="AO20" s="65">
        <f t="shared" si="10"/>
        <v>29.79375</v>
      </c>
    </row>
    <row r="21" spans="3:41" ht="15">
      <c r="C21" s="48" t="s">
        <v>25</v>
      </c>
      <c r="D21" s="74">
        <f>$E$30</f>
        <v>2</v>
      </c>
      <c r="E21" s="178">
        <f>'B21'!E21</f>
        <v>35.18125</v>
      </c>
      <c r="F21" s="74">
        <f>$E$30</f>
        <v>2</v>
      </c>
      <c r="G21" s="178">
        <f>'B21'!G21</f>
        <v>30.13125</v>
      </c>
      <c r="H21" s="74">
        <f>$E$30</f>
        <v>2</v>
      </c>
      <c r="I21" s="178">
        <f>'B21'!I21</f>
        <v>30.1125</v>
      </c>
      <c r="J21" s="74">
        <f>$E$30</f>
        <v>2</v>
      </c>
      <c r="K21" s="178">
        <f>'B21'!K21</f>
        <v>30.48875</v>
      </c>
      <c r="L21" s="74">
        <f>$E$30</f>
        <v>2</v>
      </c>
      <c r="M21" s="180">
        <f>'B21'!M21</f>
        <v>28.7675</v>
      </c>
      <c r="N21" s="72">
        <f t="shared" si="11"/>
        <v>4</v>
      </c>
      <c r="O21" s="180">
        <f>'B21'!O21</f>
        <v>28.61</v>
      </c>
      <c r="P21" s="72">
        <f t="shared" si="0"/>
        <v>3</v>
      </c>
      <c r="Q21" s="181">
        <f>'B21'!Q21</f>
        <v>28.06</v>
      </c>
      <c r="S21" s="48" t="s">
        <v>25</v>
      </c>
      <c r="T21" s="72">
        <f t="shared" si="27"/>
        <v>4</v>
      </c>
      <c r="U21" s="79">
        <f t="shared" si="1"/>
        <v>35.18125</v>
      </c>
      <c r="V21" s="72">
        <f t="shared" si="28"/>
        <v>4</v>
      </c>
      <c r="W21" s="79">
        <f t="shared" si="2"/>
        <v>30.13125</v>
      </c>
      <c r="X21" s="72">
        <f t="shared" si="29"/>
        <v>4</v>
      </c>
      <c r="Y21" s="79">
        <f t="shared" si="3"/>
        <v>30.1125</v>
      </c>
      <c r="Z21" s="72">
        <f t="shared" si="30"/>
        <v>4</v>
      </c>
      <c r="AA21" s="79">
        <f t="shared" si="4"/>
        <v>30.48875</v>
      </c>
      <c r="AB21" s="72">
        <f t="shared" si="31"/>
        <v>4</v>
      </c>
      <c r="AC21" s="65">
        <f t="shared" si="5"/>
        <v>28.7675</v>
      </c>
      <c r="AE21" s="48" t="s">
        <v>25</v>
      </c>
      <c r="AF21" s="72">
        <f t="shared" si="36"/>
        <v>4</v>
      </c>
      <c r="AG21" s="79">
        <f t="shared" si="6"/>
        <v>35.18125</v>
      </c>
      <c r="AH21" s="72">
        <f t="shared" si="32"/>
        <v>4</v>
      </c>
      <c r="AI21" s="79">
        <f t="shared" si="7"/>
        <v>30.13125</v>
      </c>
      <c r="AJ21" s="72">
        <f t="shared" si="33"/>
        <v>4</v>
      </c>
      <c r="AK21" s="79">
        <f t="shared" si="8"/>
        <v>30.1125</v>
      </c>
      <c r="AL21" s="72">
        <f t="shared" si="34"/>
        <v>4</v>
      </c>
      <c r="AM21" s="79">
        <f t="shared" si="9"/>
        <v>30.48875</v>
      </c>
      <c r="AN21" s="72">
        <f t="shared" si="35"/>
        <v>4</v>
      </c>
      <c r="AO21" s="65">
        <f t="shared" si="10"/>
        <v>28.7675</v>
      </c>
    </row>
    <row r="22" spans="3:41" ht="15">
      <c r="C22" s="48" t="s">
        <v>26</v>
      </c>
      <c r="D22" s="74">
        <f>$E$30</f>
        <v>2</v>
      </c>
      <c r="E22" s="178">
        <f>'B21'!E22</f>
        <v>34.5025</v>
      </c>
      <c r="F22" s="74">
        <f>$E$30</f>
        <v>2</v>
      </c>
      <c r="G22" s="178">
        <f>'B21'!G22</f>
        <v>31.4325</v>
      </c>
      <c r="H22" s="74">
        <f>$E$30</f>
        <v>2</v>
      </c>
      <c r="I22" s="178">
        <f>'B21'!I22</f>
        <v>31.1475</v>
      </c>
      <c r="J22" s="74">
        <f>$E$30</f>
        <v>2</v>
      </c>
      <c r="K22" s="178">
        <f>'B21'!K22</f>
        <v>32.62</v>
      </c>
      <c r="L22" s="74">
        <f>$E$30</f>
        <v>2</v>
      </c>
      <c r="M22" s="180">
        <f>'B21'!M22</f>
        <v>29.69375</v>
      </c>
      <c r="N22" s="72">
        <f t="shared" si="11"/>
        <v>4</v>
      </c>
      <c r="O22" s="180">
        <f>'B21'!O22</f>
        <v>29.32625</v>
      </c>
      <c r="P22" s="72">
        <f t="shared" si="0"/>
        <v>3</v>
      </c>
      <c r="Q22" s="181">
        <f>'B21'!Q22</f>
        <v>29.32</v>
      </c>
      <c r="S22" s="48" t="s">
        <v>26</v>
      </c>
      <c r="T22" s="72">
        <f t="shared" si="27"/>
        <v>4</v>
      </c>
      <c r="U22" s="79">
        <f t="shared" si="1"/>
        <v>34.5025</v>
      </c>
      <c r="V22" s="72">
        <f t="shared" si="28"/>
        <v>4</v>
      </c>
      <c r="W22" s="79">
        <f t="shared" si="2"/>
        <v>31.4325</v>
      </c>
      <c r="X22" s="72">
        <f t="shared" si="29"/>
        <v>4</v>
      </c>
      <c r="Y22" s="79">
        <f t="shared" si="3"/>
        <v>31.1475</v>
      </c>
      <c r="Z22" s="72">
        <f t="shared" si="30"/>
        <v>4</v>
      </c>
      <c r="AA22" s="79">
        <f t="shared" si="4"/>
        <v>32.62</v>
      </c>
      <c r="AB22" s="72">
        <f t="shared" si="31"/>
        <v>4</v>
      </c>
      <c r="AC22" s="65">
        <f t="shared" si="5"/>
        <v>29.69375</v>
      </c>
      <c r="AE22" s="48" t="s">
        <v>26</v>
      </c>
      <c r="AF22" s="72">
        <f t="shared" si="36"/>
        <v>4</v>
      </c>
      <c r="AG22" s="79">
        <f t="shared" si="6"/>
        <v>34.5025</v>
      </c>
      <c r="AH22" s="72">
        <f t="shared" si="32"/>
        <v>4</v>
      </c>
      <c r="AI22" s="79">
        <f t="shared" si="7"/>
        <v>31.4325</v>
      </c>
      <c r="AJ22" s="72">
        <f t="shared" si="33"/>
        <v>4</v>
      </c>
      <c r="AK22" s="79">
        <f t="shared" si="8"/>
        <v>31.1475</v>
      </c>
      <c r="AL22" s="72">
        <f t="shared" si="34"/>
        <v>4</v>
      </c>
      <c r="AM22" s="79">
        <f t="shared" si="9"/>
        <v>32.62</v>
      </c>
      <c r="AN22" s="72">
        <f t="shared" si="35"/>
        <v>4</v>
      </c>
      <c r="AO22" s="65">
        <f t="shared" si="10"/>
        <v>29.69375</v>
      </c>
    </row>
    <row r="23" spans="3:41" ht="15">
      <c r="C23" s="48" t="s">
        <v>27</v>
      </c>
      <c r="D23" s="74">
        <f>$E$30</f>
        <v>2</v>
      </c>
      <c r="E23" s="178">
        <f>'B21'!E23</f>
        <v>34.82625</v>
      </c>
      <c r="F23" s="74">
        <f>$E$30</f>
        <v>2</v>
      </c>
      <c r="G23" s="178">
        <f>'B21'!G23</f>
        <v>32.22625</v>
      </c>
      <c r="H23" s="74">
        <f>$E$30</f>
        <v>2</v>
      </c>
      <c r="I23" s="178">
        <f>'B21'!I23</f>
        <v>34.1475</v>
      </c>
      <c r="J23" s="74">
        <f>$E$30</f>
        <v>2</v>
      </c>
      <c r="K23" s="178">
        <f>'B21'!K23</f>
        <v>32.45375</v>
      </c>
      <c r="L23" s="74">
        <f>$E$30</f>
        <v>2</v>
      </c>
      <c r="M23" s="180">
        <f>'B21'!M23</f>
        <v>31.2375</v>
      </c>
      <c r="N23" s="72">
        <f t="shared" si="11"/>
        <v>4</v>
      </c>
      <c r="O23" s="180">
        <f>'B21'!O23</f>
        <v>31.04375</v>
      </c>
      <c r="P23" s="72">
        <f t="shared" si="0"/>
        <v>3</v>
      </c>
      <c r="Q23" s="181">
        <f>'B21'!Q23</f>
        <v>32.56125</v>
      </c>
      <c r="S23" s="48" t="s">
        <v>27</v>
      </c>
      <c r="T23" s="74">
        <f>$E$30</f>
        <v>2</v>
      </c>
      <c r="U23" s="79">
        <f t="shared" si="1"/>
        <v>34.82625</v>
      </c>
      <c r="V23" s="74">
        <f>$E$30</f>
        <v>2</v>
      </c>
      <c r="W23" s="79">
        <f t="shared" si="2"/>
        <v>32.22625</v>
      </c>
      <c r="X23" s="74">
        <f>$E$30</f>
        <v>2</v>
      </c>
      <c r="Y23" s="79">
        <f t="shared" si="3"/>
        <v>34.1475</v>
      </c>
      <c r="Z23" s="74">
        <f>$E$30</f>
        <v>2</v>
      </c>
      <c r="AA23" s="79">
        <f t="shared" si="4"/>
        <v>32.45375</v>
      </c>
      <c r="AB23" s="74">
        <f>$E$30</f>
        <v>2</v>
      </c>
      <c r="AC23" s="65">
        <f t="shared" si="5"/>
        <v>31.2375</v>
      </c>
      <c r="AE23" s="48" t="s">
        <v>27</v>
      </c>
      <c r="AF23" s="72">
        <f t="shared" si="36"/>
        <v>4</v>
      </c>
      <c r="AG23" s="79">
        <f t="shared" si="6"/>
        <v>34.82625</v>
      </c>
      <c r="AH23" s="72">
        <f t="shared" si="32"/>
        <v>4</v>
      </c>
      <c r="AI23" s="79">
        <f t="shared" si="7"/>
        <v>32.22625</v>
      </c>
      <c r="AJ23" s="72">
        <f t="shared" si="33"/>
        <v>4</v>
      </c>
      <c r="AK23" s="79">
        <f t="shared" si="8"/>
        <v>34.1475</v>
      </c>
      <c r="AL23" s="72">
        <f t="shared" si="34"/>
        <v>4</v>
      </c>
      <c r="AM23" s="79">
        <f t="shared" si="9"/>
        <v>32.45375</v>
      </c>
      <c r="AN23" s="72">
        <f t="shared" si="35"/>
        <v>4</v>
      </c>
      <c r="AO23" s="65">
        <f t="shared" si="10"/>
        <v>31.2375</v>
      </c>
    </row>
    <row r="24" spans="3:41" ht="15">
      <c r="C24" s="48" t="s">
        <v>28</v>
      </c>
      <c r="D24" s="74">
        <v>2</v>
      </c>
      <c r="E24" s="178">
        <f>'B21'!E24</f>
        <v>33.35875</v>
      </c>
      <c r="F24" s="74">
        <f>$E$30</f>
        <v>2</v>
      </c>
      <c r="G24" s="178">
        <f>'B21'!G24</f>
        <v>31.3225</v>
      </c>
      <c r="H24" s="74">
        <f>$E$30</f>
        <v>2</v>
      </c>
      <c r="I24" s="178">
        <f>'B21'!I24</f>
        <v>34.85125</v>
      </c>
      <c r="J24" s="74">
        <f>$E$30</f>
        <v>2</v>
      </c>
      <c r="K24" s="178">
        <f>'B21'!K24</f>
        <v>32.79375</v>
      </c>
      <c r="L24" s="74">
        <f>$E$30</f>
        <v>2</v>
      </c>
      <c r="M24" s="180">
        <f>'B21'!M24</f>
        <v>29.925</v>
      </c>
      <c r="N24" s="72">
        <f t="shared" si="11"/>
        <v>4</v>
      </c>
      <c r="O24" s="180">
        <f>'B21'!O24</f>
        <v>32.84875</v>
      </c>
      <c r="P24" s="72">
        <f t="shared" si="0"/>
        <v>3</v>
      </c>
      <c r="Q24" s="181">
        <f>'B21'!Q24</f>
        <v>31.79125</v>
      </c>
      <c r="S24" s="48" t="s">
        <v>28</v>
      </c>
      <c r="T24" s="74">
        <f>$E$30</f>
        <v>2</v>
      </c>
      <c r="U24" s="79">
        <f t="shared" si="1"/>
        <v>33.35875</v>
      </c>
      <c r="V24" s="74">
        <f>$E$30</f>
        <v>2</v>
      </c>
      <c r="W24" s="79">
        <f t="shared" si="2"/>
        <v>31.3225</v>
      </c>
      <c r="X24" s="74">
        <f>$E$30</f>
        <v>2</v>
      </c>
      <c r="Y24" s="79">
        <f t="shared" si="3"/>
        <v>34.85125</v>
      </c>
      <c r="Z24" s="74">
        <f>$E$30</f>
        <v>2</v>
      </c>
      <c r="AA24" s="79">
        <f t="shared" si="4"/>
        <v>32.79375</v>
      </c>
      <c r="AB24" s="74">
        <f>$E$30</f>
        <v>2</v>
      </c>
      <c r="AC24" s="65">
        <f t="shared" si="5"/>
        <v>29.925</v>
      </c>
      <c r="AE24" s="48" t="s">
        <v>28</v>
      </c>
      <c r="AF24" s="72">
        <f t="shared" si="36"/>
        <v>4</v>
      </c>
      <c r="AG24" s="79">
        <f t="shared" si="6"/>
        <v>33.35875</v>
      </c>
      <c r="AH24" s="72">
        <f t="shared" si="32"/>
        <v>4</v>
      </c>
      <c r="AI24" s="79">
        <f t="shared" si="7"/>
        <v>31.3225</v>
      </c>
      <c r="AJ24" s="72">
        <f t="shared" si="33"/>
        <v>4</v>
      </c>
      <c r="AK24" s="79">
        <f t="shared" si="8"/>
        <v>34.85125</v>
      </c>
      <c r="AL24" s="72">
        <f t="shared" si="34"/>
        <v>4</v>
      </c>
      <c r="AM24" s="79">
        <f t="shared" si="9"/>
        <v>32.79375</v>
      </c>
      <c r="AN24" s="72">
        <f t="shared" si="35"/>
        <v>4</v>
      </c>
      <c r="AO24" s="65">
        <f t="shared" si="10"/>
        <v>29.925</v>
      </c>
    </row>
    <row r="25" spans="3:41" ht="15">
      <c r="C25" s="48" t="s">
        <v>29</v>
      </c>
      <c r="D25" s="72">
        <v>4</v>
      </c>
      <c r="E25" s="178">
        <f>'B21'!E25</f>
        <v>33.18375</v>
      </c>
      <c r="F25" s="72">
        <f>J30</f>
        <v>4</v>
      </c>
      <c r="G25" s="178">
        <f>'B21'!G25</f>
        <v>31.525</v>
      </c>
      <c r="H25" s="72">
        <f>J30</f>
        <v>4</v>
      </c>
      <c r="I25" s="178">
        <f>'B21'!I25</f>
        <v>34.67375</v>
      </c>
      <c r="J25" s="72">
        <f>J30</f>
        <v>4</v>
      </c>
      <c r="K25" s="178">
        <f>'B21'!K25</f>
        <v>32.36125</v>
      </c>
      <c r="L25" s="72">
        <f>J30</f>
        <v>4</v>
      </c>
      <c r="M25" s="180">
        <f>'B21'!M25</f>
        <v>28.9625</v>
      </c>
      <c r="N25" s="72">
        <f t="shared" si="11"/>
        <v>4</v>
      </c>
      <c r="O25" s="180">
        <f>'B21'!O25</f>
        <v>33.0975</v>
      </c>
      <c r="P25" s="72">
        <f t="shared" si="0"/>
        <v>3</v>
      </c>
      <c r="Q25" s="181">
        <f>'B21'!Q25</f>
        <v>30.78375</v>
      </c>
      <c r="S25" s="48" t="s">
        <v>29</v>
      </c>
      <c r="T25" s="74">
        <f>$E$30</f>
        <v>2</v>
      </c>
      <c r="U25" s="79">
        <f t="shared" si="1"/>
        <v>33.18375</v>
      </c>
      <c r="V25" s="74">
        <f>$E$30</f>
        <v>2</v>
      </c>
      <c r="W25" s="79">
        <f t="shared" si="2"/>
        <v>31.525</v>
      </c>
      <c r="X25" s="74">
        <f>$E$30</f>
        <v>2</v>
      </c>
      <c r="Y25" s="79">
        <f t="shared" si="3"/>
        <v>34.67375</v>
      </c>
      <c r="Z25" s="74">
        <f>$E$30</f>
        <v>2</v>
      </c>
      <c r="AA25" s="79">
        <f t="shared" si="4"/>
        <v>32.36125</v>
      </c>
      <c r="AB25" s="74">
        <f>$E$30</f>
        <v>2</v>
      </c>
      <c r="AC25" s="65">
        <f t="shared" si="5"/>
        <v>28.9625</v>
      </c>
      <c r="AE25" s="48" t="s">
        <v>29</v>
      </c>
      <c r="AF25" s="74">
        <f>$E$30</f>
        <v>2</v>
      </c>
      <c r="AG25" s="79">
        <f t="shared" si="6"/>
        <v>33.18375</v>
      </c>
      <c r="AH25" s="74">
        <f>$E$30</f>
        <v>2</v>
      </c>
      <c r="AI25" s="79">
        <f t="shared" si="7"/>
        <v>31.525</v>
      </c>
      <c r="AJ25" s="74">
        <f>$E$30</f>
        <v>2</v>
      </c>
      <c r="AK25" s="79">
        <f t="shared" si="8"/>
        <v>34.67375</v>
      </c>
      <c r="AL25" s="74">
        <f>$E$30</f>
        <v>2</v>
      </c>
      <c r="AM25" s="79">
        <f t="shared" si="9"/>
        <v>32.36125</v>
      </c>
      <c r="AN25" s="74">
        <f>$E$30</f>
        <v>2</v>
      </c>
      <c r="AO25" s="65">
        <f t="shared" si="10"/>
        <v>28.9625</v>
      </c>
    </row>
    <row r="26" spans="3:41" ht="15">
      <c r="C26" s="48" t="s">
        <v>30</v>
      </c>
      <c r="D26" s="72">
        <f>J30</f>
        <v>4</v>
      </c>
      <c r="E26" s="178">
        <f>'B21'!E26</f>
        <v>33.28875</v>
      </c>
      <c r="F26" s="72">
        <f>J30</f>
        <v>4</v>
      </c>
      <c r="G26" s="178">
        <f>'B21'!G26</f>
        <v>32.32</v>
      </c>
      <c r="H26" s="72">
        <f>J30</f>
        <v>4</v>
      </c>
      <c r="I26" s="178">
        <f>'B21'!I26</f>
        <v>32.435</v>
      </c>
      <c r="J26" s="72">
        <f>J30</f>
        <v>4</v>
      </c>
      <c r="K26" s="178">
        <f>'B21'!K26</f>
        <v>32.7425</v>
      </c>
      <c r="L26" s="72">
        <f>J30</f>
        <v>4</v>
      </c>
      <c r="M26" s="180">
        <f>'B21'!M26</f>
        <v>28.87125</v>
      </c>
      <c r="N26" s="72">
        <f t="shared" si="11"/>
        <v>4</v>
      </c>
      <c r="O26" s="180">
        <f>'B21'!O26</f>
        <v>31.5675</v>
      </c>
      <c r="P26" s="72">
        <f t="shared" si="0"/>
        <v>3</v>
      </c>
      <c r="Q26" s="181">
        <f>'B21'!Q26</f>
        <v>32.1975</v>
      </c>
      <c r="S26" s="48" t="s">
        <v>30</v>
      </c>
      <c r="T26" s="72">
        <f>$J$30</f>
        <v>4</v>
      </c>
      <c r="U26" s="79">
        <f t="shared" si="1"/>
        <v>33.28875</v>
      </c>
      <c r="V26" s="72">
        <f>$J$30</f>
        <v>4</v>
      </c>
      <c r="W26" s="79">
        <f t="shared" si="2"/>
        <v>32.32</v>
      </c>
      <c r="X26" s="72">
        <f>$J$30</f>
        <v>4</v>
      </c>
      <c r="Y26" s="79">
        <f t="shared" si="3"/>
        <v>32.435</v>
      </c>
      <c r="Z26" s="72">
        <f>$J$30</f>
        <v>4</v>
      </c>
      <c r="AA26" s="79">
        <f t="shared" si="4"/>
        <v>32.7425</v>
      </c>
      <c r="AB26" s="72">
        <f>$J$30</f>
        <v>4</v>
      </c>
      <c r="AC26" s="65">
        <f t="shared" si="5"/>
        <v>28.87125</v>
      </c>
      <c r="AE26" s="48" t="s">
        <v>30</v>
      </c>
      <c r="AF26" s="72">
        <f>$J$30</f>
        <v>4</v>
      </c>
      <c r="AG26" s="79">
        <f t="shared" si="6"/>
        <v>33.28875</v>
      </c>
      <c r="AH26" s="72">
        <f>$J$30</f>
        <v>4</v>
      </c>
      <c r="AI26" s="79">
        <f t="shared" si="7"/>
        <v>32.32</v>
      </c>
      <c r="AJ26" s="72">
        <f>$J$30</f>
        <v>4</v>
      </c>
      <c r="AK26" s="79">
        <f t="shared" si="8"/>
        <v>32.435</v>
      </c>
      <c r="AL26" s="72">
        <f>$J$30</f>
        <v>4</v>
      </c>
      <c r="AM26" s="79">
        <f t="shared" si="9"/>
        <v>32.7425</v>
      </c>
      <c r="AN26" s="72">
        <f>$J$30</f>
        <v>4</v>
      </c>
      <c r="AO26" s="65">
        <f t="shared" si="10"/>
        <v>28.87125</v>
      </c>
    </row>
    <row r="27" spans="3:41" ht="15.75" thickBot="1">
      <c r="C27" s="49" t="s">
        <v>31</v>
      </c>
      <c r="D27" s="75">
        <f>J30</f>
        <v>4</v>
      </c>
      <c r="E27" s="179">
        <f>'B21'!E27</f>
        <v>32.735</v>
      </c>
      <c r="F27" s="75">
        <f>J30</f>
        <v>4</v>
      </c>
      <c r="G27" s="178">
        <f>'B21'!G27</f>
        <v>34.2075</v>
      </c>
      <c r="H27" s="75">
        <f>J30</f>
        <v>4</v>
      </c>
      <c r="I27" s="179">
        <f>'B21'!I27</f>
        <v>33.46875</v>
      </c>
      <c r="J27" s="75">
        <f>J30</f>
        <v>4</v>
      </c>
      <c r="K27" s="179">
        <f>'B21'!K27</f>
        <v>32.39875</v>
      </c>
      <c r="L27" s="75">
        <f>J30</f>
        <v>4</v>
      </c>
      <c r="M27" s="182">
        <f>'B21'!M27</f>
        <v>29.5325</v>
      </c>
      <c r="N27" s="75">
        <f t="shared" si="11"/>
        <v>4</v>
      </c>
      <c r="O27" s="182">
        <f>'B21'!O27</f>
        <v>30.14125</v>
      </c>
      <c r="P27" s="75">
        <f t="shared" si="0"/>
        <v>3</v>
      </c>
      <c r="Q27" s="181">
        <f>'B21'!Q27</f>
        <v>32.01875</v>
      </c>
      <c r="S27" s="49" t="s">
        <v>31</v>
      </c>
      <c r="T27" s="75">
        <f>$J$30</f>
        <v>4</v>
      </c>
      <c r="U27" s="80">
        <f t="shared" si="1"/>
        <v>32.735</v>
      </c>
      <c r="V27" s="75">
        <f>$J$30</f>
        <v>4</v>
      </c>
      <c r="W27" s="80">
        <f t="shared" si="2"/>
        <v>34.2075</v>
      </c>
      <c r="X27" s="75">
        <f>$J$30</f>
        <v>4</v>
      </c>
      <c r="Y27" s="80">
        <f t="shared" si="3"/>
        <v>33.46875</v>
      </c>
      <c r="Z27" s="75">
        <f>$J$30</f>
        <v>4</v>
      </c>
      <c r="AA27" s="80">
        <f t="shared" si="4"/>
        <v>32.39875</v>
      </c>
      <c r="AB27" s="75">
        <f>$J$30</f>
        <v>4</v>
      </c>
      <c r="AC27" s="66">
        <f t="shared" si="5"/>
        <v>29.5325</v>
      </c>
      <c r="AE27" s="49" t="s">
        <v>31</v>
      </c>
      <c r="AF27" s="75">
        <f>$J$30</f>
        <v>4</v>
      </c>
      <c r="AG27" s="80">
        <f t="shared" si="6"/>
        <v>32.735</v>
      </c>
      <c r="AH27" s="75">
        <f>$J$30</f>
        <v>4</v>
      </c>
      <c r="AI27" s="80">
        <f t="shared" si="7"/>
        <v>34.2075</v>
      </c>
      <c r="AJ27" s="75">
        <f>$J$30</f>
        <v>4</v>
      </c>
      <c r="AK27" s="80">
        <f t="shared" si="8"/>
        <v>33.46875</v>
      </c>
      <c r="AL27" s="75">
        <f>$J$30</f>
        <v>4</v>
      </c>
      <c r="AM27" s="80">
        <f t="shared" si="9"/>
        <v>32.39875</v>
      </c>
      <c r="AN27" s="75">
        <f>$J$30</f>
        <v>4</v>
      </c>
      <c r="AO27" s="66">
        <f t="shared" si="10"/>
        <v>29.5325</v>
      </c>
    </row>
    <row r="28" spans="3:31" ht="1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"/>
      <c r="AE28" s="1"/>
    </row>
    <row r="29" spans="1:39" ht="15">
      <c r="A29" s="20"/>
      <c r="B29" s="20" t="s">
        <v>62</v>
      </c>
      <c r="C29" s="219" t="s">
        <v>44</v>
      </c>
      <c r="D29" s="219"/>
      <c r="E29" s="212" t="s">
        <v>45</v>
      </c>
      <c r="F29" s="212"/>
      <c r="G29" s="17" t="s">
        <v>46</v>
      </c>
      <c r="H29" s="17"/>
      <c r="J29" s="17" t="s">
        <v>47</v>
      </c>
      <c r="K29" s="17"/>
      <c r="R29" s="20" t="s">
        <v>62</v>
      </c>
      <c r="S29" s="219" t="s">
        <v>44</v>
      </c>
      <c r="T29" s="219"/>
      <c r="U29" s="212" t="s">
        <v>45</v>
      </c>
      <c r="V29" s="212"/>
      <c r="W29" s="17" t="s">
        <v>46</v>
      </c>
      <c r="X29" s="17"/>
      <c r="Z29" s="17" t="s">
        <v>47</v>
      </c>
      <c r="AA29" s="17"/>
      <c r="AD29" s="20" t="s">
        <v>62</v>
      </c>
      <c r="AE29" s="219" t="s">
        <v>44</v>
      </c>
      <c r="AF29" s="219"/>
      <c r="AG29" s="212" t="s">
        <v>45</v>
      </c>
      <c r="AH29" s="212"/>
      <c r="AI29" s="17" t="s">
        <v>46</v>
      </c>
      <c r="AJ29" s="17"/>
      <c r="AL29" s="17" t="s">
        <v>47</v>
      </c>
      <c r="AM29" s="17"/>
    </row>
    <row r="30" spans="3:39" ht="15">
      <c r="C30" s="68">
        <v>1</v>
      </c>
      <c r="D30" s="69"/>
      <c r="E30" s="70">
        <v>2</v>
      </c>
      <c r="F30" s="69"/>
      <c r="G30" s="10">
        <v>3</v>
      </c>
      <c r="H30" s="69"/>
      <c r="I30" s="69"/>
      <c r="J30" s="10">
        <v>4</v>
      </c>
      <c r="K30" s="69"/>
      <c r="S30" s="76">
        <f>$C$30</f>
        <v>1</v>
      </c>
      <c r="T30" s="67"/>
      <c r="U30" s="77">
        <f>$E$30</f>
        <v>2</v>
      </c>
      <c r="V30" s="67"/>
      <c r="W30" s="78">
        <f>$G$30</f>
        <v>3</v>
      </c>
      <c r="X30" s="67"/>
      <c r="Y30" s="67"/>
      <c r="Z30" s="78">
        <f>$J$30</f>
        <v>4</v>
      </c>
      <c r="AA30" s="67"/>
      <c r="AB30" s="67"/>
      <c r="AC30" s="67"/>
      <c r="AD30" s="67"/>
      <c r="AE30" s="76">
        <v>1</v>
      </c>
      <c r="AF30" s="67"/>
      <c r="AG30" s="77">
        <v>2</v>
      </c>
      <c r="AH30" s="67"/>
      <c r="AI30" s="78">
        <v>3</v>
      </c>
      <c r="AJ30" s="67"/>
      <c r="AK30" s="67"/>
      <c r="AL30" s="78">
        <v>4</v>
      </c>
      <c r="AM30" s="67"/>
    </row>
    <row r="31" spans="3:33" s="18" customFormat="1" ht="15.75" thickBot="1">
      <c r="C31" s="23"/>
      <c r="E31" s="19"/>
      <c r="S31" s="23"/>
      <c r="U31" s="19"/>
      <c r="AE31" s="23"/>
      <c r="AG31" s="19"/>
    </row>
    <row r="32" spans="3:39" ht="15">
      <c r="C32" s="50" t="s">
        <v>63</v>
      </c>
      <c r="D32" s="51" t="s">
        <v>64</v>
      </c>
      <c r="E32" s="52" t="s">
        <v>65</v>
      </c>
      <c r="F32" s="51" t="s">
        <v>66</v>
      </c>
      <c r="G32" s="51" t="s">
        <v>67</v>
      </c>
      <c r="H32" s="51" t="s">
        <v>68</v>
      </c>
      <c r="I32" s="53" t="s">
        <v>69</v>
      </c>
      <c r="J32" s="18"/>
      <c r="K32" s="18"/>
      <c r="R32" s="20"/>
      <c r="S32" s="50" t="s">
        <v>63</v>
      </c>
      <c r="T32" s="51" t="s">
        <v>64</v>
      </c>
      <c r="U32" s="52" t="s">
        <v>65</v>
      </c>
      <c r="V32" s="51" t="s">
        <v>66</v>
      </c>
      <c r="W32" s="53" t="s">
        <v>67</v>
      </c>
      <c r="X32" s="58"/>
      <c r="Y32" s="58"/>
      <c r="Z32" s="18"/>
      <c r="AA32" s="18"/>
      <c r="AE32" s="50" t="s">
        <v>63</v>
      </c>
      <c r="AF32" s="51" t="s">
        <v>64</v>
      </c>
      <c r="AG32" s="52" t="s">
        <v>65</v>
      </c>
      <c r="AH32" s="51" t="s">
        <v>66</v>
      </c>
      <c r="AI32" s="53" t="s">
        <v>67</v>
      </c>
      <c r="AJ32" s="58"/>
      <c r="AK32" s="58"/>
      <c r="AL32" s="18"/>
      <c r="AM32" s="18"/>
    </row>
    <row r="33" spans="1:39" ht="15">
      <c r="A33" s="20"/>
      <c r="B33" s="20" t="s">
        <v>85</v>
      </c>
      <c r="C33" s="30">
        <f>SUM(E4:E27)</f>
        <v>827.8862500000001</v>
      </c>
      <c r="D33" s="25">
        <f>SUM(G4:G27)</f>
        <v>752.4650000000001</v>
      </c>
      <c r="E33" s="24">
        <f>SUM(I4:I27)</f>
        <v>777.2325000000001</v>
      </c>
      <c r="F33" s="25">
        <f>SUM(K4:K27)</f>
        <v>773.3175</v>
      </c>
      <c r="G33" s="25">
        <f>SUM(M4:M27)</f>
        <v>751.55875</v>
      </c>
      <c r="H33" s="25">
        <f>SUM(O4:O27)</f>
        <v>728.54375</v>
      </c>
      <c r="I33" s="31">
        <f>SUM(Q4:Q27)</f>
        <v>718.84875</v>
      </c>
      <c r="J33" s="18"/>
      <c r="K33" s="18"/>
      <c r="R33" s="20" t="s">
        <v>85</v>
      </c>
      <c r="S33" s="30">
        <f>SUM(U4:U27)</f>
        <v>827.8862500000001</v>
      </c>
      <c r="T33" s="25">
        <f>SUM(W4:W27)</f>
        <v>752.4650000000001</v>
      </c>
      <c r="U33" s="24">
        <f>SUM(Y4:Y27)</f>
        <v>777.2325000000001</v>
      </c>
      <c r="V33" s="25">
        <f>SUM(AA4:AA27)</f>
        <v>773.3175</v>
      </c>
      <c r="W33" s="31">
        <f>SUM(AC4:AC27)</f>
        <v>751.55875</v>
      </c>
      <c r="X33" s="22"/>
      <c r="Y33" s="22"/>
      <c r="Z33" s="18"/>
      <c r="AA33" s="18"/>
      <c r="AD33" s="20" t="s">
        <v>85</v>
      </c>
      <c r="AE33" s="30">
        <f>SUM(AG4:AG27)</f>
        <v>827.8862500000001</v>
      </c>
      <c r="AF33" s="25">
        <f>SUM(AI4:AI27)</f>
        <v>752.4650000000001</v>
      </c>
      <c r="AG33" s="24">
        <f>SUM(AK4:AK27)</f>
        <v>777.2325000000001</v>
      </c>
      <c r="AH33" s="25">
        <f>SUM(AM4:AM27)</f>
        <v>773.3175</v>
      </c>
      <c r="AI33" s="31">
        <f>SUM(AO4:AO27)</f>
        <v>751.55875</v>
      </c>
      <c r="AJ33" s="22"/>
      <c r="AK33" s="22"/>
      <c r="AL33" s="18"/>
      <c r="AM33" s="18"/>
    </row>
    <row r="34" spans="2:39" ht="15">
      <c r="B34" t="s">
        <v>76</v>
      </c>
      <c r="C34" s="32">
        <f>SUMIF(D4:D27,C30,E4:E27)</f>
        <v>207.05374999999998</v>
      </c>
      <c r="D34" s="26">
        <f>SUMIF(F4:F27,C30,G4:G27)</f>
        <v>182.3325</v>
      </c>
      <c r="E34" s="26">
        <f>SUMIF(H4:H27,C30,I4:I27)</f>
        <v>194.92875000000004</v>
      </c>
      <c r="F34" s="26">
        <f>SUMIF(J4:J27,C30,K4:K27)</f>
        <v>188.08</v>
      </c>
      <c r="G34" s="26">
        <f>SUMIF(L4:L27,C30,M4:M27)</f>
        <v>192.40125</v>
      </c>
      <c r="H34" s="26">
        <f>SUMIF(N4:N27,C30,O4:O27)</f>
        <v>0</v>
      </c>
      <c r="I34" s="33">
        <f>SUMIF(P4:P27,C30,Q4:Q27)</f>
        <v>0</v>
      </c>
      <c r="J34" s="18"/>
      <c r="K34" s="18"/>
      <c r="R34" t="s">
        <v>76</v>
      </c>
      <c r="S34" s="32">
        <f>SUMIF(T4:T27,S30,U4:U27)</f>
        <v>207.05374999999998</v>
      </c>
      <c r="T34" s="26">
        <f>SUMIF(V4:V27,S30,W4:W27)</f>
        <v>182.3325</v>
      </c>
      <c r="U34" s="26">
        <f>SUMIF(X4:X27,S30,Y4:Y27)</f>
        <v>194.92875000000004</v>
      </c>
      <c r="V34" s="26">
        <f>SUMIF(Z4:Z27,S30,AA4:AA27)</f>
        <v>188.08</v>
      </c>
      <c r="W34" s="33">
        <f>SUMIF(AB4:AB27,S30,AC4:AC27)</f>
        <v>192.40125</v>
      </c>
      <c r="X34" s="22"/>
      <c r="Y34" s="22"/>
      <c r="Z34" s="18"/>
      <c r="AA34" s="18"/>
      <c r="AD34" t="s">
        <v>76</v>
      </c>
      <c r="AE34" s="32">
        <f>SUMIF(AF4:AF27,AE30,AG4:AG27)</f>
        <v>207.05374999999998</v>
      </c>
      <c r="AF34" s="26">
        <f>SUMIF(AH4:AH27,AE30,AI4:AI27)</f>
        <v>182.3325</v>
      </c>
      <c r="AG34" s="26">
        <f>SUMIF(AJ4:AJ27,AE30,AK4:AK27)</f>
        <v>194.92875000000004</v>
      </c>
      <c r="AH34" s="26">
        <f>SUMIF(AL4:AL27,AE30,AM4:AM27)</f>
        <v>188.08</v>
      </c>
      <c r="AI34" s="33">
        <f>SUMIF(AN4:AN27,AE30,AO4:AO27)</f>
        <v>192.40125</v>
      </c>
      <c r="AJ34" s="22"/>
      <c r="AK34" s="22"/>
      <c r="AL34" s="18"/>
      <c r="AM34" s="18"/>
    </row>
    <row r="35" spans="2:39" ht="15">
      <c r="B35" t="s">
        <v>77</v>
      </c>
      <c r="C35" s="34">
        <f>SUMIF(D4:D27,E30,E4:E27)</f>
        <v>172.62374999999997</v>
      </c>
      <c r="D35" s="27">
        <f>SUMIF(F4:F27,E30,G4:G27)</f>
        <v>154.4075</v>
      </c>
      <c r="E35" s="27">
        <f>SUMIF(H4:H27,E30,I4:I27)</f>
        <v>159.815</v>
      </c>
      <c r="F35" s="27">
        <f>SUMIF(J4:J27,E30,K4:K27)</f>
        <v>160.39875</v>
      </c>
      <c r="G35" s="27">
        <f>SUMIF(L4:L27,E30,M4:M27)</f>
        <v>149.4175</v>
      </c>
      <c r="H35" s="27">
        <f>SUMIF(N4:N27,E30,O4:O27)</f>
        <v>0</v>
      </c>
      <c r="I35" s="35">
        <f>SUMIF(P4:P27,E30,Q4:Q27)</f>
        <v>0</v>
      </c>
      <c r="J35" s="18"/>
      <c r="K35" s="18"/>
      <c r="R35" t="s">
        <v>77</v>
      </c>
      <c r="S35" s="34">
        <f>SUMIF(T4:T27,U30,U4:U27)</f>
        <v>101.36875</v>
      </c>
      <c r="T35" s="27">
        <f>SUMIF(V4:V27,U30,W4:W27)</f>
        <v>95.07374999999999</v>
      </c>
      <c r="U35" s="27">
        <f>SUMIF(X4:X27,U30,Y4:Y27)</f>
        <v>103.6725</v>
      </c>
      <c r="V35" s="27">
        <f>SUMIF(Z4:Z27,U30,AA4:AA27)</f>
        <v>97.60875</v>
      </c>
      <c r="W35" s="35">
        <f>SUMIF(AB4:AB27,U30,AC4:AC27)</f>
        <v>90.125</v>
      </c>
      <c r="X35" s="22"/>
      <c r="Y35" s="22"/>
      <c r="Z35" s="18"/>
      <c r="AA35" s="18"/>
      <c r="AD35" t="s">
        <v>77</v>
      </c>
      <c r="AE35" s="34">
        <f>SUMIF(AF4:AF27,AG30,AG4:AG27)</f>
        <v>33.18375</v>
      </c>
      <c r="AF35" s="27">
        <f>SUMIF(AH4:AH27,AG30,AI4:AI27)</f>
        <v>31.525</v>
      </c>
      <c r="AG35" s="27">
        <f>SUMIF(AJ4:AJ27,AG30,AK4:AK27)</f>
        <v>34.67375</v>
      </c>
      <c r="AH35" s="27">
        <f>SUMIF(AL4:AL27,AG30,AM4:AM27)</f>
        <v>32.36125</v>
      </c>
      <c r="AI35" s="35">
        <f>SUMIF(AN4:AN27,AG30,AO4:AO27)</f>
        <v>28.9625</v>
      </c>
      <c r="AJ35" s="22"/>
      <c r="AK35" s="22"/>
      <c r="AL35" s="18"/>
      <c r="AM35" s="18"/>
    </row>
    <row r="36" spans="2:39" ht="15">
      <c r="B36" t="s">
        <v>78</v>
      </c>
      <c r="C36" s="36">
        <f>SUMIF(D4:D27,G30,E4:E27)</f>
        <v>141.56125</v>
      </c>
      <c r="D36" s="28">
        <f>SUMIF(F4:F27,G30,G4:G27)</f>
        <v>132.04625000000001</v>
      </c>
      <c r="E36" s="28">
        <f>SUMIF(H4:H27,G30,I4:I27)</f>
        <v>128.51999999999998</v>
      </c>
      <c r="F36" s="28">
        <f>SUMIF(J4:J27,G30,K4:K27)</f>
        <v>133.49374999999998</v>
      </c>
      <c r="G36" s="28">
        <f>SUMIF(L4:L27,G30,M4:M27)</f>
        <v>133.54625000000001</v>
      </c>
      <c r="H36" s="28">
        <f>SUMIF(N4:N27,G30,O4:O27)</f>
        <v>123.03000000000002</v>
      </c>
      <c r="I36" s="37">
        <f>SUMIF(P4:P27,G30,Q4:Q27)</f>
        <v>718.84875</v>
      </c>
      <c r="J36" s="18"/>
      <c r="K36" s="18"/>
      <c r="R36" t="s">
        <v>78</v>
      </c>
      <c r="S36" s="36">
        <f>SUMIF(T4:T27,W30,U4:U27)</f>
        <v>141.56125</v>
      </c>
      <c r="T36" s="28">
        <f>SUMIF(V4:V27,W30,W4:W27)</f>
        <v>132.04625000000001</v>
      </c>
      <c r="U36" s="28">
        <f>SUMIF(X4:X27,W30,Y4:Y27)</f>
        <v>128.51999999999998</v>
      </c>
      <c r="V36" s="28">
        <f>SUMIF(Z4:Z27,W30,AA4:AA27)</f>
        <v>133.49374999999998</v>
      </c>
      <c r="W36" s="37">
        <f>SUMIF(AB4:AB27,W30,AC4:AC27)</f>
        <v>133.54625000000001</v>
      </c>
      <c r="X36" s="22"/>
      <c r="Y36" s="22"/>
      <c r="Z36" s="18"/>
      <c r="AA36" s="18"/>
      <c r="AD36" t="s">
        <v>78</v>
      </c>
      <c r="AE36" s="36">
        <f>SUMIF(AF4:AF27,AI30,AG4:AG27)</f>
        <v>141.56125</v>
      </c>
      <c r="AF36" s="28">
        <f>SUMIF(AH4:AH27,AI30,AI4:AI27)</f>
        <v>132.04625000000001</v>
      </c>
      <c r="AG36" s="28">
        <f>SUMIF(AJ4:AJ27,AI30,AK4:AK27)</f>
        <v>128.51999999999998</v>
      </c>
      <c r="AH36" s="28">
        <f>SUMIF(AL4:AL27,AI30,AM4:AM27)</f>
        <v>133.49374999999998</v>
      </c>
      <c r="AI36" s="37">
        <f>SUMIF(AN4:AN27,AI30,AO4:AO27)</f>
        <v>133.54625000000001</v>
      </c>
      <c r="AJ36" s="22"/>
      <c r="AK36" s="22"/>
      <c r="AL36" s="18"/>
      <c r="AM36" s="18"/>
    </row>
    <row r="37" spans="2:38" ht="15">
      <c r="B37" t="s">
        <v>79</v>
      </c>
      <c r="C37" s="38">
        <f>SUMIF(D4:D27,J30,E4:E27)</f>
        <v>306.6475</v>
      </c>
      <c r="D37" s="29">
        <f>SUMIF(F4:F27,J30,G4:G27)</f>
        <v>283.67875</v>
      </c>
      <c r="E37" s="28">
        <f>SUMIF(H4:H27,J30,I4:I27)</f>
        <v>293.96875</v>
      </c>
      <c r="F37" s="28">
        <f>SUMIF(J4:J27,J30,K4:K27)</f>
        <v>291.345</v>
      </c>
      <c r="G37" s="28">
        <f>SUMIF(L4:L27,J30,M4:M27)</f>
        <v>276.19375</v>
      </c>
      <c r="H37" s="28">
        <f>SUMIF(N4:N27,J30,O4:O27)</f>
        <v>605.5137500000001</v>
      </c>
      <c r="I37" s="37">
        <f>SUMIF(P4:P27,J30,Q4:Q27)</f>
        <v>0</v>
      </c>
      <c r="J37" s="18"/>
      <c r="R37" t="s">
        <v>79</v>
      </c>
      <c r="S37" s="38">
        <f>SUMIF(T4:T27,Z30,U4:U27)</f>
        <v>377.9025</v>
      </c>
      <c r="T37" s="29">
        <f>SUMIF(V4:V27,Z30,W4:W27)</f>
        <v>343.01249999999993</v>
      </c>
      <c r="U37" s="28">
        <f>SUMIF(X4:X27,Z30,Y4:Y27)</f>
        <v>350.11125000000004</v>
      </c>
      <c r="V37" s="28">
        <f>SUMIF(Z4:Z27,Z30,AA4:AA27)</f>
        <v>354.135</v>
      </c>
      <c r="W37" s="37">
        <f>SUMIF(AB4:AB27,Z30,AC4:AC27)</f>
        <v>335.48625000000004</v>
      </c>
      <c r="X37" s="22"/>
      <c r="Y37" s="22"/>
      <c r="Z37" s="18"/>
      <c r="AD37" t="s">
        <v>79</v>
      </c>
      <c r="AE37" s="38">
        <f>SUMIF(AF4:AF27,AL30,AG4:AG27)</f>
        <v>446.0875</v>
      </c>
      <c r="AF37" s="29">
        <f>SUMIF(AH4:AH27,AL30,AI4:AI27)</f>
        <v>406.5612499999999</v>
      </c>
      <c r="AG37" s="28">
        <f>SUMIF(AJ4:AJ27,AL30,AK4:AK27)</f>
        <v>419.11</v>
      </c>
      <c r="AH37" s="28">
        <f>SUMIF(AL4:AL27,AL30,AM4:AM27)</f>
        <v>419.3825</v>
      </c>
      <c r="AI37" s="37">
        <f>SUMIF(AN4:AN27,AL30,AO4:AO27)</f>
        <v>396.64875000000006</v>
      </c>
      <c r="AJ37" s="22"/>
      <c r="AK37" s="22"/>
      <c r="AL37" s="18"/>
    </row>
    <row r="38" spans="1:38" ht="15">
      <c r="A38" s="20" t="s">
        <v>87</v>
      </c>
      <c r="B38" s="20" t="s">
        <v>86</v>
      </c>
      <c r="C38" s="30">
        <f>SUM(C39:C42)</f>
        <v>263.65911324999996</v>
      </c>
      <c r="D38" s="24">
        <f aca="true" t="shared" si="37" ref="D38:I38">SUM(D39:D42)</f>
        <v>238.46284599999998</v>
      </c>
      <c r="E38" s="24">
        <f t="shared" si="37"/>
        <v>247.2923685</v>
      </c>
      <c r="F38" s="24">
        <f t="shared" si="37"/>
        <v>245.66391675</v>
      </c>
      <c r="G38" s="24">
        <f t="shared" si="37"/>
        <v>237.56304450000002</v>
      </c>
      <c r="H38" s="24">
        <f t="shared" si="37"/>
        <v>184.12485500000003</v>
      </c>
      <c r="I38" s="39">
        <f t="shared" si="37"/>
        <v>144.63236849999998</v>
      </c>
      <c r="J38" s="18"/>
      <c r="R38" s="20" t="s">
        <v>86</v>
      </c>
      <c r="S38" s="30">
        <f>SUM(S39:S42)</f>
        <v>246.51516025</v>
      </c>
      <c r="T38" s="24">
        <f>SUM(T39:T42)</f>
        <v>224.18714574999996</v>
      </c>
      <c r="U38" s="24">
        <f>SUM(U39:U42)</f>
        <v>233.78448300000002</v>
      </c>
      <c r="V38" s="24">
        <f>SUM(V39:V42)</f>
        <v>230.55664274999998</v>
      </c>
      <c r="W38" s="39">
        <f>SUM(W39:W42)</f>
        <v>223.297269</v>
      </c>
      <c r="X38" s="59"/>
      <c r="Y38" s="59"/>
      <c r="Z38" s="18"/>
      <c r="AD38" s="20" t="s">
        <v>86</v>
      </c>
      <c r="AE38" s="30">
        <f>SUM(AE39:AE42)</f>
        <v>202.0524095</v>
      </c>
      <c r="AF38" s="24">
        <f>SUM(AF39:AF42)</f>
        <v>182.72574974999998</v>
      </c>
      <c r="AG38" s="24">
        <f>SUM(AG39:AG42)</f>
        <v>191.71071975</v>
      </c>
      <c r="AH38" s="24">
        <f>SUM(AH39:AH42)</f>
        <v>188.399633</v>
      </c>
      <c r="AI38" s="39">
        <f>SUM(AI39:AI42)</f>
        <v>182.11270475000003</v>
      </c>
      <c r="AJ38" s="59"/>
      <c r="AK38" s="59"/>
      <c r="AL38" s="18"/>
    </row>
    <row r="39" spans="1:37" ht="15">
      <c r="A39" s="81">
        <v>326</v>
      </c>
      <c r="B39" t="s">
        <v>80</v>
      </c>
      <c r="C39" s="32">
        <f>C34*$A$39/1000</f>
        <v>67.4995225</v>
      </c>
      <c r="D39" s="26">
        <f aca="true" t="shared" si="38" ref="D39:AI39">D34*$A$39/1000</f>
        <v>59.440395</v>
      </c>
      <c r="E39" s="26">
        <f t="shared" si="38"/>
        <v>63.54677250000002</v>
      </c>
      <c r="F39" s="26">
        <f t="shared" si="38"/>
        <v>61.314080000000004</v>
      </c>
      <c r="G39" s="26">
        <f t="shared" si="38"/>
        <v>62.7228075</v>
      </c>
      <c r="H39" s="26">
        <f t="shared" si="38"/>
        <v>0</v>
      </c>
      <c r="I39" s="33">
        <f t="shared" si="38"/>
        <v>0</v>
      </c>
      <c r="J39" s="22"/>
      <c r="K39" s="22"/>
      <c r="L39" s="22"/>
      <c r="M39" s="22"/>
      <c r="N39" s="22"/>
      <c r="O39" s="22"/>
      <c r="P39" s="22"/>
      <c r="Q39" s="22"/>
      <c r="R39" t="s">
        <v>80</v>
      </c>
      <c r="S39" s="32">
        <f t="shared" si="38"/>
        <v>67.4995225</v>
      </c>
      <c r="T39" s="26">
        <f t="shared" si="38"/>
        <v>59.440395</v>
      </c>
      <c r="U39" s="26">
        <f t="shared" si="38"/>
        <v>63.54677250000002</v>
      </c>
      <c r="V39" s="26">
        <f t="shared" si="38"/>
        <v>61.314080000000004</v>
      </c>
      <c r="W39" s="33">
        <f t="shared" si="38"/>
        <v>62.7228075</v>
      </c>
      <c r="X39" s="22"/>
      <c r="Y39" s="22"/>
      <c r="Z39" s="22"/>
      <c r="AA39" s="22"/>
      <c r="AB39" s="22"/>
      <c r="AC39" s="22"/>
      <c r="AD39" t="s">
        <v>80</v>
      </c>
      <c r="AE39" s="32">
        <f t="shared" si="38"/>
        <v>67.4995225</v>
      </c>
      <c r="AF39" s="26">
        <f t="shared" si="38"/>
        <v>59.440395</v>
      </c>
      <c r="AG39" s="26">
        <f t="shared" si="38"/>
        <v>63.54677250000002</v>
      </c>
      <c r="AH39" s="26">
        <f t="shared" si="38"/>
        <v>61.314080000000004</v>
      </c>
      <c r="AI39" s="33">
        <f t="shared" si="38"/>
        <v>62.7228075</v>
      </c>
      <c r="AJ39" s="22"/>
      <c r="AK39" s="22"/>
    </row>
    <row r="40" spans="1:37" ht="15">
      <c r="A40" s="82">
        <v>503.8</v>
      </c>
      <c r="B40" t="s">
        <v>81</v>
      </c>
      <c r="C40" s="34">
        <f>C35*$A$40/1000</f>
        <v>86.96784524999998</v>
      </c>
      <c r="D40" s="27">
        <f aca="true" t="shared" si="39" ref="D40:AI40">D35*$A$40/1000</f>
        <v>77.7904985</v>
      </c>
      <c r="E40" s="27">
        <f t="shared" si="39"/>
        <v>80.514797</v>
      </c>
      <c r="F40" s="27">
        <f t="shared" si="39"/>
        <v>80.80889025</v>
      </c>
      <c r="G40" s="27">
        <f t="shared" si="39"/>
        <v>75.2765365</v>
      </c>
      <c r="H40" s="27">
        <f t="shared" si="39"/>
        <v>0</v>
      </c>
      <c r="I40" s="35">
        <f t="shared" si="39"/>
        <v>0</v>
      </c>
      <c r="J40" s="22"/>
      <c r="K40" s="22"/>
      <c r="L40" s="22"/>
      <c r="M40" s="22"/>
      <c r="N40" s="22"/>
      <c r="O40" s="22"/>
      <c r="P40" s="22"/>
      <c r="Q40" s="22"/>
      <c r="R40" t="s">
        <v>81</v>
      </c>
      <c r="S40" s="34">
        <f t="shared" si="39"/>
        <v>51.069576250000004</v>
      </c>
      <c r="T40" s="27">
        <f t="shared" si="39"/>
        <v>47.898155249999995</v>
      </c>
      <c r="U40" s="27">
        <f t="shared" si="39"/>
        <v>52.230205500000004</v>
      </c>
      <c r="V40" s="27">
        <f t="shared" si="39"/>
        <v>49.17528825</v>
      </c>
      <c r="W40" s="35">
        <f t="shared" si="39"/>
        <v>45.404975</v>
      </c>
      <c r="X40" s="22"/>
      <c r="Y40" s="22"/>
      <c r="Z40" s="22"/>
      <c r="AA40" s="22"/>
      <c r="AB40" s="22"/>
      <c r="AC40" s="22"/>
      <c r="AD40" t="s">
        <v>81</v>
      </c>
      <c r="AE40" s="34">
        <f t="shared" si="39"/>
        <v>16.717973250000004</v>
      </c>
      <c r="AF40" s="27">
        <f t="shared" si="39"/>
        <v>15.882295000000001</v>
      </c>
      <c r="AG40" s="27">
        <f t="shared" si="39"/>
        <v>17.46863525</v>
      </c>
      <c r="AH40" s="27">
        <f t="shared" si="39"/>
        <v>16.303597749999998</v>
      </c>
      <c r="AI40" s="35">
        <f t="shared" si="39"/>
        <v>14.5913075</v>
      </c>
      <c r="AJ40" s="22"/>
      <c r="AK40" s="22"/>
    </row>
    <row r="41" spans="1:37" ht="15">
      <c r="A41" s="82">
        <v>201.2</v>
      </c>
      <c r="B41" t="s">
        <v>83</v>
      </c>
      <c r="C41" s="36">
        <f>C36*$A$41/1000</f>
        <v>28.482123499999997</v>
      </c>
      <c r="D41" s="28">
        <f aca="true" t="shared" si="40" ref="D41:W41">D36*$A$41/1000</f>
        <v>26.5677055</v>
      </c>
      <c r="E41" s="28">
        <f t="shared" si="40"/>
        <v>25.858223999999996</v>
      </c>
      <c r="F41" s="28">
        <f t="shared" si="40"/>
        <v>26.858942499999994</v>
      </c>
      <c r="G41" s="28">
        <f t="shared" si="40"/>
        <v>26.869505500000002</v>
      </c>
      <c r="H41" s="28">
        <f t="shared" si="40"/>
        <v>24.753636000000004</v>
      </c>
      <c r="I41" s="37">
        <f t="shared" si="40"/>
        <v>144.63236849999998</v>
      </c>
      <c r="J41" s="22"/>
      <c r="K41" s="22"/>
      <c r="L41" s="22"/>
      <c r="M41" s="22"/>
      <c r="N41" s="22"/>
      <c r="O41" s="22"/>
      <c r="P41" s="22"/>
      <c r="Q41" s="22"/>
      <c r="R41" t="s">
        <v>83</v>
      </c>
      <c r="S41" s="36">
        <f t="shared" si="40"/>
        <v>28.482123499999997</v>
      </c>
      <c r="T41" s="28">
        <f t="shared" si="40"/>
        <v>26.5677055</v>
      </c>
      <c r="U41" s="28">
        <f t="shared" si="40"/>
        <v>25.858223999999996</v>
      </c>
      <c r="V41" s="28">
        <f t="shared" si="40"/>
        <v>26.858942499999994</v>
      </c>
      <c r="W41" s="37">
        <f t="shared" si="40"/>
        <v>26.869505500000002</v>
      </c>
      <c r="X41" s="22"/>
      <c r="Y41" s="22"/>
      <c r="Z41" s="71"/>
      <c r="AA41" s="71"/>
      <c r="AB41" s="71"/>
      <c r="AC41" s="71"/>
      <c r="AD41" t="s">
        <v>83</v>
      </c>
      <c r="AE41" s="36">
        <f>AE36*AI30/1000</f>
        <v>0.42468375</v>
      </c>
      <c r="AF41" s="28">
        <f>AF36*AI30/1000</f>
        <v>0.3961387500000001</v>
      </c>
      <c r="AG41" s="28">
        <f>AG36*AI30/1000</f>
        <v>0.38555999999999996</v>
      </c>
      <c r="AH41" s="28">
        <f>AH36*AI30/1000</f>
        <v>0.40048124999999996</v>
      </c>
      <c r="AI41" s="37">
        <f>AI36*AI30/1000</f>
        <v>0.4006387500000001</v>
      </c>
      <c r="AJ41" s="22"/>
      <c r="AK41" s="22"/>
    </row>
    <row r="42" spans="1:37" ht="15.75" thickBot="1">
      <c r="A42" s="82">
        <v>263.2</v>
      </c>
      <c r="B42" t="s">
        <v>82</v>
      </c>
      <c r="C42" s="40">
        <f>C37*$A$42/1000</f>
        <v>80.70962199999998</v>
      </c>
      <c r="D42" s="41">
        <f aca="true" t="shared" si="41" ref="D42:AI42">D37*$A$42/1000</f>
        <v>74.66424699999999</v>
      </c>
      <c r="E42" s="41">
        <f t="shared" si="41"/>
        <v>77.372575</v>
      </c>
      <c r="F42" s="41">
        <f t="shared" si="41"/>
        <v>76.682004</v>
      </c>
      <c r="G42" s="41">
        <f t="shared" si="41"/>
        <v>72.69419500000001</v>
      </c>
      <c r="H42" s="41">
        <f t="shared" si="41"/>
        <v>159.37121900000002</v>
      </c>
      <c r="I42" s="42">
        <f t="shared" si="41"/>
        <v>0</v>
      </c>
      <c r="J42" s="22"/>
      <c r="K42" s="22"/>
      <c r="L42" s="22"/>
      <c r="M42" s="22"/>
      <c r="N42" s="22"/>
      <c r="O42" s="22"/>
      <c r="P42" s="22"/>
      <c r="Q42" s="22"/>
      <c r="R42" t="s">
        <v>82</v>
      </c>
      <c r="S42" s="40">
        <f t="shared" si="41"/>
        <v>99.463938</v>
      </c>
      <c r="T42" s="41">
        <f t="shared" si="41"/>
        <v>90.28088999999999</v>
      </c>
      <c r="U42" s="41">
        <f t="shared" si="41"/>
        <v>92.149281</v>
      </c>
      <c r="V42" s="41">
        <f t="shared" si="41"/>
        <v>93.208332</v>
      </c>
      <c r="W42" s="42">
        <f t="shared" si="41"/>
        <v>88.299981</v>
      </c>
      <c r="X42" s="22"/>
      <c r="Y42" s="22"/>
      <c r="Z42" s="22"/>
      <c r="AA42" s="22"/>
      <c r="AB42" s="22"/>
      <c r="AC42" s="22"/>
      <c r="AD42" t="s">
        <v>82</v>
      </c>
      <c r="AE42" s="40">
        <f t="shared" si="41"/>
        <v>117.41023</v>
      </c>
      <c r="AF42" s="41">
        <f t="shared" si="41"/>
        <v>107.00692099999998</v>
      </c>
      <c r="AG42" s="41">
        <f t="shared" si="41"/>
        <v>110.30975199999999</v>
      </c>
      <c r="AH42" s="41">
        <f t="shared" si="41"/>
        <v>110.38147399999998</v>
      </c>
      <c r="AI42" s="42">
        <f t="shared" si="41"/>
        <v>104.39795100000002</v>
      </c>
      <c r="AJ42" s="22"/>
      <c r="AK42" s="22"/>
    </row>
    <row r="43" spans="3:25" ht="15.75" thickBot="1">
      <c r="C43" s="22"/>
      <c r="D43" s="22"/>
      <c r="E43" s="22"/>
      <c r="F43" s="22"/>
      <c r="G43" s="22"/>
      <c r="H43" s="22"/>
      <c r="I43" s="22"/>
      <c r="J43" s="18"/>
      <c r="X43" s="18"/>
      <c r="Y43" s="18"/>
    </row>
    <row r="44" spans="3:20" ht="15">
      <c r="C44" s="54" t="s">
        <v>34</v>
      </c>
      <c r="D44" s="55" t="s">
        <v>49</v>
      </c>
      <c r="E44" s="55" t="s">
        <v>51</v>
      </c>
      <c r="F44" s="55" t="s">
        <v>61</v>
      </c>
      <c r="G44" s="55" t="s">
        <v>52</v>
      </c>
      <c r="H44" s="56" t="s">
        <v>53</v>
      </c>
      <c r="I44" s="56" t="s">
        <v>43</v>
      </c>
      <c r="J44" s="56" t="s">
        <v>54</v>
      </c>
      <c r="K44" s="56" t="s">
        <v>55</v>
      </c>
      <c r="L44" s="56" t="s">
        <v>56</v>
      </c>
      <c r="M44" s="56" t="s">
        <v>57</v>
      </c>
      <c r="N44" s="56" t="s">
        <v>58</v>
      </c>
      <c r="O44" s="184" t="s">
        <v>59</v>
      </c>
      <c r="P44" s="205" t="s">
        <v>155</v>
      </c>
      <c r="Q44" s="206"/>
      <c r="R44" s="206"/>
      <c r="S44" s="206"/>
      <c r="T44" s="206"/>
    </row>
    <row r="45" spans="2:17" ht="15">
      <c r="B45" s="20" t="s">
        <v>85</v>
      </c>
      <c r="C45" s="105">
        <f>Kalendarz!B9*C33+Kalendarz!C9*D33+Kalendarz!D9*E33+Kalendarz!E9*F33+Kalendarz!F9*G33+Kalendarz!G9*H33+Kalendarz!H9*I33</f>
        <v>23618.610000000004</v>
      </c>
      <c r="D45" s="106">
        <f>Kalendarz!J9*C33+Kalendarz!K9*D33+Kalendarz!L9*E33+Kalendarz!M9*F33+Kalendarz!N9*G33+Kalendarz!O9*H33+Kalendarz!P9*I33</f>
        <v>22096.6425</v>
      </c>
      <c r="E45" s="106">
        <f>Kalendarz!R9*C33+Kalendarz!S9*D33+Kalendarz!T9*E33+Kalendarz!U9*F33+Kalendarz!V9*G33+Kalendarz!W9*H33+Kalendarz!X9*I33</f>
        <v>23572.83</v>
      </c>
      <c r="F45" s="106">
        <f>Kalendarz!Z9*S33+Kalendarz!AA9*T33+Kalendarz!AB9*U33+Kalendarz!AC9*V33+Kalendarz!AD9*W33+Kalendarz!AE9*H33+Kalendarz!AF9*I33</f>
        <v>22038.258750000005</v>
      </c>
      <c r="G45" s="106">
        <f>Kalendarz!AH9*S33+Kalendarz!AI9*T33+Kalendarz!AJ9*U33+Kalendarz!AK9*V33+Kalendarz!AL9*W33+Kalendarz!AM9*H33+Kalendarz!AN9*I33</f>
        <v>23622.425</v>
      </c>
      <c r="H45" s="106">
        <f>Kalendarz!AP9*AE33+Kalendarz!AQ9*AF33+Kalendarz!AR9*AG33+Kalendarz!AS9*AH33+Kalendarz!AT9*AI33+Kalendarz!AU9*H33+Kalendarz!AV9*I33</f>
        <v>22799.5125</v>
      </c>
      <c r="I45" s="106">
        <f>Kalendarz!B19*AE33+Kalendarz!C19*AF33+Kalendarz!D19*AG33+Kalendarz!E19*AH33+Kalendarz!F19*AI33+Kalendarz!G19*H33+Kalendarz!H19*I33</f>
        <v>23618.610000000004</v>
      </c>
      <c r="J45" s="106">
        <f>Kalendarz!J19*S33+Kalendarz!K19*T33+Kalendarz!L19*U33+Kalendarz!M19*V33+Kalendarz!N19*W33+Kalendarz!O19*H33+Kalendarz!P19*I33</f>
        <v>23621.51875</v>
      </c>
      <c r="K45" s="106">
        <f>Kalendarz!R19*S33+Kalendarz!S19*T33+Kalendarz!T19*U33+Kalendarz!U19*V33+Kalendarz!V19*W33+Kalendarz!W19*H33+Kalendarz!X19*I33</f>
        <v>22766.802500000005</v>
      </c>
      <c r="L45" s="106">
        <f>Kalendarz!Z19*C33+Kalendarz!AA19*D33+Kalendarz!AB19*E33+Kalendarz!AC19*F33+Kalendarz!AD19*G33+Kalendarz!AE19*H33+Kalendarz!AF19*I33</f>
        <v>23676.99375</v>
      </c>
      <c r="M45" s="106">
        <f>Kalendarz!AH19*C33+Kalendarz!AI19*D33+Kalendarz!AJ19*E33+Kalendarz!AK19*F33+Kalendarz!AL19*G33+Kalendarz!AM19*H33+Kalendarz!AN19*I33</f>
        <v>22844.28625</v>
      </c>
      <c r="N45" s="106">
        <f>Kalendarz!AP19*C33+Kalendarz!AQ19*D33+Kalendarz!AR19*E33+Kalendarz!AS19*F33+Kalendarz!AT19*G33+Kalendarz!AU19*H33+Kalendarz!AV19*I33</f>
        <v>23594.688750000005</v>
      </c>
      <c r="O45" s="107">
        <f aca="true" t="shared" si="42" ref="O45:O54">SUM(C45:N45)</f>
        <v>277871.17875</v>
      </c>
      <c r="P45" s="193"/>
      <c r="Q45" t="s">
        <v>146</v>
      </c>
    </row>
    <row r="46" spans="2:17" ht="15">
      <c r="B46" t="s">
        <v>76</v>
      </c>
      <c r="C46" s="134">
        <f>$C$34*(Kalendarz!B$9-Kalendarz!B$10)+$D$34*(Kalendarz!C$9-Kalendarz!C$10)+$E$34*(Kalendarz!D$9-Kalendarz!D$10)+$F$34*(Kalendarz!E$9-Kalendarz!E$10)+$G$34*(Kalendarz!F$9-Kalendarz!F$10)+$H$34*(Kalendarz!G$9-Kalendarz!G$10)+$I$34*Kalendarz!H$9</f>
        <v>4248.571250000001</v>
      </c>
      <c r="D46" s="135">
        <f>$C$34*(Kalendarz!J$9-Kalendarz!J$10)+$D$34*(Kalendarz!K$9-Kalendarz!K$10)+$E$34*(Kalendarz!L$9-Kalendarz!L$10)+$F$34*(Kalendarz!M$9-Kalendarz!M$10)+$G$34*(Kalendarz!N$9-Kalendarz!N$10)+$H$34*(Kalendarz!O$9-Kalendarz!O$10)+$I$34*Kalendarz!P$9</f>
        <v>4054.1137500000004</v>
      </c>
      <c r="E46" s="135">
        <f>$C$34*(Kalendarz!R$9-Kalendarz!R$10)+$D$34*(Kalendarz!S$9-Kalendarz!S$10)+$E$34*(Kalendarz!T$9-Kalendarz!T$10)+$F$34*(Kalendarz!U$9-Kalendarz!U$10)+$G$34*(Kalendarz!V$9-Kalendarz!V$10)+$H$34*(Kalendarz!W$9-Kalendarz!W$10)+$I$34*Kalendarz!X$9</f>
        <v>4239.66625</v>
      </c>
      <c r="F46" s="135">
        <f>$S$34*(Kalendarz!Z9-Kalendarz!Z$10)+$T$34*(Kalendarz!AA9-Kalendarz!AA10)+$U$34*(Kalendarz!AB9-Kalendarz!AB$10)+$V$34*(Kalendarz!AC9-Kalendarz!AC$10)+$W$34*(Kalendarz!AD9-Kalendarz!AD$10)+$H$34*(Kalendarz!AE9-Kalendarz!AE$10)+$I$34*Kalendarz!AF9</f>
        <v>3859.1850000000004</v>
      </c>
      <c r="G46" s="135">
        <f>$S$34*(Kalendarz!AH9-Kalendarz!AH$10)+$T$34*(Kalendarz!AI9-Kalendarz!AI10)+$U$34*(Kalendarz!AJ9-Kalendarz!AJ$10)+$V$34*(Kalendarz!AK9-Kalendarz!AK$10)+$W$34*(Kalendarz!AL9-Kalendarz!AL$10)+$H$34*(Kalendarz!AM9-Kalendarz!AM$10)+$I$34*Kalendarz!AN9</f>
        <v>4424.526250000001</v>
      </c>
      <c r="H46" s="135">
        <f>AE34*(Kalendarz!AP9-Kalendarz!AP10)+AF34*(Kalendarz!AQ9-Kalendarz!AQ10)+AG34*(Kalendarz!AR9-Kalendarz!AR10)+AH34*(Kalendarz!AS9-Kalendarz!AS10)+AI34*(Kalendarz!AT9-Kalendarz!AT10)+H34*(Kalendarz!AU9-Kalendarz!AU10)+I34*Kalendarz!AV9</f>
        <v>4051.5862500000003</v>
      </c>
      <c r="I46" s="135">
        <f>AE34*(Kalendarz!B19-Kalendarz!B20)+AF34*(Kalendarz!C19-Kalendarz!C20)+AG34*(Kalendarz!D19-Kalendarz!D20)+AH34*(Kalendarz!E19-Kalendarz!E20)+AI34*(Kalendarz!F19-Kalendarz!F20)+H34*(Kalendarz!G19-Kalendarz!G20)+I34*Kalendarz!H19</f>
        <v>4248.571250000001</v>
      </c>
      <c r="J46" s="135">
        <f>$S$34*(Kalendarz!J19-Kalendarz!J20)+$T$34*(Kalendarz!K19-Kalendarz!K20)+$U$34*(Kalendarz!L19-Kalendarz!L20)+$V$34*(Kalendarz!M19-Kalendarz!M20)+$W$34*(Kalendarz!N19-Kalendarz!N20)+$H$34*(Kalendarz!O19-Kalendarz!O20)+$I$34*Kalendarz!P19</f>
        <v>4434.595</v>
      </c>
      <c r="K46" s="135">
        <f>$S$34*(Kalendarz!R19-Kalendarz!R20)+$T$34*(Kalendarz!S19-Kalendarz!S20)+$U$34*(Kalendarz!T19-Kalendarz!T20)+$V$34*(Kalendarz!U19-Kalendarz!U20)+$W$34*(Kalendarz!V19-Kalendarz!V20)+$H$34*(Kalendarz!W19-Kalendarz!W20)+$I$34*Kalendarz!X19</f>
        <v>3859.1850000000004</v>
      </c>
      <c r="L46" s="135">
        <f>$C$34*(Kalendarz!Z19-Kalendarz!Z20)+$D$34*(Kalendarz!AA19-Kalendarz!AA20)+$E$34*(Kalendarz!AB19-Kalendarz!AB20)+$F$34*(Kalendarz!AC19-Kalendarz!AC20)+$G$34*(Kalendarz!AD19-Kalendarz!AD20)+$H$34*(Kalendarz!AE19-Kalendarz!AE20)+$I$34*Kalendarz!AF19</f>
        <v>4443.5</v>
      </c>
      <c r="M46" s="135">
        <f>$C$34*(Kalendarz!AH19-Kalendarz!AH20)+$D$34*(Kalendarz!AI19-Kalendarz!AI20)+$E$34*(Kalendarz!AJ19-Kalendarz!AJ20)+$F$34*(Kalendarz!AK19-Kalendarz!AK20)+$G$34*(Kalendarz!AL19-Kalendarz!AL20)+$H$34*(Kalendarz!AM19-Kalendarz!AM20)+$I$34*Kalendarz!AN19</f>
        <v>4239.66625</v>
      </c>
      <c r="N46" s="135">
        <f>$C$34*(Kalendarz!AP19-Kalendarz!AP20)+$D$34*(Kalendarz!AQ19-Kalendarz!AQ20)+$E$34*(Kalendarz!AR19-Kalendarz!AR20)+$F$34*(Kalendarz!AS19-Kalendarz!AS20)+$G$34*(Kalendarz!AT19-Kalendarz!AT20)+$H$34*(Kalendarz!AU19-Kalendarz!AU20)+$I$34*Kalendarz!AV19</f>
        <v>4066.2387500000004</v>
      </c>
      <c r="O46" s="136">
        <f t="shared" si="42"/>
        <v>50169.405</v>
      </c>
      <c r="P46" s="187">
        <f>O46/$O$45</f>
        <v>0.18054914952204268</v>
      </c>
      <c r="Q46" t="s">
        <v>138</v>
      </c>
    </row>
    <row r="47" spans="2:17" ht="15">
      <c r="B47" t="s">
        <v>77</v>
      </c>
      <c r="C47" s="123">
        <f>$C$35*(Kalendarz!B9-Kalendarz!B10)+$D$35*(Kalendarz!C9-Kalendarz!C10)+$E$35*(Kalendarz!D9-Kalendarz!D10)+$F$35*(Kalendarz!E9-Kalendarz!E10)+$G$35*(Kalendarz!F9-Kalendarz!F10)+$H$35*(Kalendarz!G9-Kalendarz!G10)+$I$35*Kalendarz!H9</f>
        <v>3513.6812500000005</v>
      </c>
      <c r="D47" s="124">
        <f>$C$35*(Kalendarz!J9-Kalendarz!J10)+$D$35*(Kalendarz!K9-Kalendarz!K10)+$E$35*(Kalendarz!L9-Kalendarz!L10)+$F$35*(Kalendarz!M9-Kalendarz!M10)+$G$35*(Kalendarz!N9-Kalendarz!N10)+$H$35*(Kalendarz!O9-Kalendarz!O10)+$I$35*Kalendarz!P9</f>
        <v>3346.465</v>
      </c>
      <c r="E47" s="124">
        <f>$C$35*(Kalendarz!R9-Kalendarz!R10)+$D$35*(Kalendarz!S9-Kalendarz!S10)+$E$35*(Kalendarz!T9-Kalendarz!T10)+$F$35*(Kalendarz!U9-Kalendarz!U10)+$G$35*(Kalendarz!V9-Kalendarz!V10)+$H$35*(Kalendarz!W9-Kalendarz!W10)+$I$35*Kalendarz!X9</f>
        <v>3496.46625</v>
      </c>
      <c r="F47" s="124">
        <f>$S$35*(Kalendarz!Z9-Kalendarz!Z$10)+$T$35*(Kalendarz!AA9-Kalendarz!AA$10)+$U$35*(Kalendarz!AB9-Kalendarz!AB$10)+$V$35*(Kalendarz!AC9-Kalendarz!AC10)+$W$35*(Kalendarz!AD9-Kalendarz!AD$10)+$H$35*(Kalendarz!AE9-Kalendarz!AE$10)+$I$35*Kalendarz!AF9</f>
        <v>1951.395</v>
      </c>
      <c r="G47" s="124">
        <f>$S$35*(Kalendarz!AH9-Kalendarz!AH$10)+$T$35*(Kalendarz!AI9-Kalendarz!AI$10)+$U$35*(Kalendarz!AJ9-Kalendarz!AJ$10)+$V$35*(Kalendarz!AK9-Kalendarz!AK10)+$W$35*(Kalendarz!AL9-Kalendarz!AL$10)+$H$35*(Kalendarz!AM9-Kalendarz!AM$10)+$I$35*Kalendarz!AN9</f>
        <v>2247.75</v>
      </c>
      <c r="H47" s="124">
        <f>AE35*(Kalendarz!AP9-Kalendarz!AP10)+AF35*(Kalendarz!AQ9-Kalendarz!AQ10)+AG35*(Kalendarz!AR9-Kalendarz!AR10)+AH35*(Kalendarz!AS9-Kalendarz!AS10)+AI35*(Kalendarz!AT9-Kalendarz!AT10)+H35*(Kalendarz!AU9-Kalendarz!AU10)+I35*Kalendarz!AV9</f>
        <v>671.7875</v>
      </c>
      <c r="I47" s="124">
        <f>AE35*(Kalendarz!B19-Kalendarz!B20)+AF35*(Kalendarz!C19-Kalendarz!C20)+AG35*(Kalendarz!D19-Kalendarz!D20)+AH35*(Kalendarz!E19-Kalendarz!E20)+AI35*(Kalendarz!F19-Kalendarz!F20)+H35*(Kalendarz!G19-Kalendarz!G20)+I35*Kalendarz!H19</f>
        <v>707.53375</v>
      </c>
      <c r="J47" s="124">
        <f>$S$35*(Kalendarz!J19-Kalendarz!J20)+$T$35*(Kalendarz!K19-Kalendarz!K20)+$U$35*(Kalendarz!L19-Kalendarz!L20)+$V$35*(Kalendarz!M19-Kalendarz!M20)+$W$35*(Kalendarz!N19-Kalendarz!N20)+$H$35*(Kalendarz!O19-Kalendarz!O20)+$I$35*Kalendarz!P19</f>
        <v>2242.80125</v>
      </c>
      <c r="K47" s="124">
        <f>$S$35*(Kalendarz!R19-Kalendarz!R20)+$T$35*(Kalendarz!S19-Kalendarz!S20)+$U$35*(Kalendarz!T19-Kalendarz!T20)+$V$35*(Kalendarz!U19-Kalendarz!U20)+$W$35*(Kalendarz!V19-Kalendarz!V20)+$H$35*(Kalendarz!W19-Kalendarz!W20)+$I$35*Kalendarz!X19</f>
        <v>1951.395</v>
      </c>
      <c r="L47" s="124">
        <f>$C$35*(Kalendarz!Z19-Kalendarz!Z20)+$D$35*(Kalendarz!AA19-Kalendarz!AA20)+$E$35*(Kalendarz!AB19-Kalendarz!AB20)+$F$35*(Kalendarz!AC19-Kalendarz!AC20)+$G$35*(Kalendarz!AD19-Kalendarz!AD20)+$H$35*(Kalendarz!AE19-Kalendarz!AE20)+$I$35*Kalendarz!AF19</f>
        <v>3673.49625</v>
      </c>
      <c r="M47" s="124">
        <f>$C$35*(Kalendarz!AH19-Kalendarz!AH20)+$D$35*(Kalendarz!AI19-Kalendarz!AI20)+$E$35*(Kalendarz!AJ19-Kalendarz!AJ20)+$F$35*(Kalendarz!AK19-Kalendarz!AK20)+$G$35*(Kalendarz!AL19-Kalendarz!AL20)+$H$35*(Kalendarz!AM19-Kalendarz!AM20)+$I$35*Kalendarz!AN19</f>
        <v>3496.46625</v>
      </c>
      <c r="N47" s="124">
        <f>$C$35*(Kalendarz!AP19-Kalendarz!AP20)+$D$35*(Kalendarz!AQ19-Kalendarz!AQ20)+$E$35*(Kalendarz!AR19-Kalendarz!AR20)+$F$35*(Kalendarz!AS19-Kalendarz!AS20)+$G$35*(Kalendarz!AT19-Kalendarz!AT20)+$H$35*(Kalendarz!AU19-Kalendarz!AU20)+$I$35*Kalendarz!AV19</f>
        <v>3359.2737500000003</v>
      </c>
      <c r="O47" s="125">
        <f t="shared" si="42"/>
        <v>30658.511250000003</v>
      </c>
      <c r="P47" s="187">
        <f>O47/$O$45</f>
        <v>0.1103335415638172</v>
      </c>
      <c r="Q47" t="s">
        <v>139</v>
      </c>
    </row>
    <row r="48" spans="2:17" ht="15">
      <c r="B48" t="s">
        <v>78</v>
      </c>
      <c r="C48" s="113">
        <f>$C$36*Kalendarz!B9+$D$36*Kalendarz!C9+$E$36*Kalendarz!D9+$F$36*Kalendarz!E9+$G$36*Kalendarz!F9+$H$36*Kalendarz!G9+$I$36*Kalendarz!H9+(C34+C35+C37)*Kalendarz!B10+($D$34+$D$35+$D$37)*Kalendarz!C10+($E$34+$E$35+$E$37)*Kalendarz!D10+($F$34+$F$35+$F$37)*Kalendarz!E10+($G$34+$G$35+$G$37)*Kalendarz!F10+($H$34+$H$35+$H$37)*Kalendarz!G10</f>
        <v>7036.64125</v>
      </c>
      <c r="D48" s="114">
        <f>$C$36*Kalendarz!J9+$D$36*Kalendarz!K9+$E$36*Kalendarz!L9+$F$36*Kalendarz!M9+$G$36*Kalendarz!N9+$H$36*Kalendarz!O9+$I$36*Kalendarz!P9+(C34+C35+C37)*Kalendarz!J10+($D$34+$D$35+$D$37)*Kalendarz!K10+($E$34+$E$35+$E$37)*Kalendarz!L10+($F$34+$F$35+$F$37)*Kalendarz!M10+($G$34+$G$35+$G$37)*Kalendarz!N10+($H$34+$H$35+$H$37)*Kalendarz!O10</f>
        <v>6172.705</v>
      </c>
      <c r="E48" s="114">
        <f>$C$36*Kalendarz!R9+$D$36*Kalendarz!S9+$E$36*Kalendarz!T9+$F$36*Kalendarz!U9+$G$36*Kalendarz!V9+$H$36*Kalendarz!W9+$I$36*Kalendarz!X9+(C34+C35+C37)*Kalendarz!R10+($D$34+$D$35+$D$37)*Kalendarz!S10+($E$34+$E$35+$E$37)*Kalendarz!T10+($F$34+$F$35+$F$37)*Kalendarz!U10+($G$34+$G$35+$G$37)*Kalendarz!V10+($H$34+$H$35+$H$37)*Kalendarz!W10</f>
        <v>6434.255</v>
      </c>
      <c r="F48" s="114">
        <f>$S$36*Kalendarz!Z9+$T$36*Kalendarz!AA9+$U$36*Kalendarz!AB9+$V$36*Kalendarz!AC9+$W$36*Kalendarz!AD9+$H$36*Kalendarz!AE9+$I$36*Kalendarz!AF9+($S$34+$S$35+$S$37)*Kalendarz!Z10+($T$34+$T$35+$T$37)*Kalendarz!AA10+($U$34+$U$35+$U$37)*Kalendarz!AB10+($V$34+$V$35+$V$37)*Kalendarz!AC10+($W$34+$W$35+$W$37)*Kalendarz!AD10+($H$34+$H$35+$H$37)*Kalendarz!AE10</f>
        <v>6763.03375</v>
      </c>
      <c r="G48" s="114">
        <f>$S$36*Kalendarz!AH9+$T$36*Kalendarz!AI9+$U$36*Kalendarz!AJ9+$V$36*Kalendarz!AK9+$W$36*Kalendarz!AL9+$H$36*Kalendarz!AM9+$I$36*Kalendarz!AN9+($S$34+$S$35+$S$37)*Kalendarz!AH10+($T$34+$T$35+$T$37)*Kalendarz!AI10+($U$34+$U$35+$U$37)*Kalendarz!AJ10+($V$34+$V$35+$V$37)*Kalendarz!AK10+($W$34+$W$35+$W$37)*Kalendarz!AL10+($H$34+$H$35+$H$37)*Kalendarz!AM10</f>
        <v>6438.245</v>
      </c>
      <c r="H48" s="114">
        <f>AE36*Kalendarz!AP9+AF36*Kalendarz!AQ9+AG36*Kalendarz!AR9+AH36*Kalendarz!AS9+AI36*Kalendarz!AT9+H36*Kalendarz!AU9+I36*Kalendarz!AV9+($AE$34+$AE$35+$AE$37)*Kalendarz!AP10+($AF$34+$AF$35+$AF$37)*Kalendarz!AQ10+($AG$34+$AG$35+$AG$37)*Kalendarz!AR10+($AH$34+$AH$35+$AH$37)*Kalendarz!AS10+($AI$34+$AI$35+$AI$37)*Kalendarz!AT10+($H$34+$H$35+$H$37)*Kalendarz!AU10</f>
        <v>6300.76125</v>
      </c>
      <c r="I48" s="114">
        <f>AE36*Kalendarz!B19+AF36*Kalendarz!C19+AG36*Kalendarz!D19+AH36*Kalendarz!E19+AI36*Kalendarz!F19+H36*Kalendarz!G19+I36*Kalendarz!H19+($AE$34+$AE$35+$AE$37)*Kalendarz!B20+($AF$34+$AF$35+$AF$37)*Kalendarz!C20+($AG$34+$AG$35+$AG$37)*Kalendarz!D20+($AH$34+$AH$35+$AH$37)*Kalendarz!E20+($AI$34+$AI$35+$AI$37)*Kalendarz!F20+($H$34+$H$35+$H$37)*Kalendarz!G20</f>
        <v>7036.64125</v>
      </c>
      <c r="J48" s="114">
        <f>$S$36*Kalendarz!J19+$T$36*Kalendarz!K19+$U$36*Kalendarz!L19+$V$36*Kalendarz!M19+$W$36*Kalendarz!N19+$H$36*Kalendarz!O19+$I$36*Kalendarz!P19+($S$34+$S$35+$S$37)*Kalendarz!J20+($T$34+$T$35+$T$37)*Kalendarz!K20+($U$34+$U$35+$U$37)*Kalendarz!L20+($V$34+$V$35+$V$37)*Kalendarz!M20+($W$34+$W$35+$W$37)*Kalendarz!N20+($H$34+$H$35+$H$37)*Kalendarz!O20</f>
        <v>6439.744999999999</v>
      </c>
      <c r="K48" s="114">
        <f>$S$36*Kalendarz!R19+$T$36*Kalendarz!S19+$U$36*Kalendarz!T19+$V$36*Kalendarz!U19+$W$36*Kalendarz!V19+$H$36*Kalendarz!W19+$I$36*Kalendarz!X19+($S$34+$S$35+$S$37)*Kalendarz!R20+($T$34+$T$35+$T$37)*Kalendarz!S20+($U$34+$U$35+$U$37)*Kalendarz!T20+($V$34+$V$35+$V$37)*Kalendarz!U20+($W$34+$W$35+$W$37)*Kalendarz!V20+($H$34+$H$35+$H$37)*Kalendarz!W20</f>
        <v>6886.063749999999</v>
      </c>
      <c r="L48" s="114">
        <f>$C$36*Kalendarz!Z19+$D$36*Kalendarz!AA19+$E$36*Kalendarz!AB19+$F$36*Kalendarz!AC19+$G$36*Kalendarz!AD19+$H$36*Kalendarz!AE19+$I$36*Kalendarz!AF19+(C34+C35+C37)*Kalendarz!Z20+($D$34+$D$35+$D$37)*Kalendarz!AA20+($E$34+$E$35+$E$37)*Kalendarz!AB20+($F$34+$F$35+$F$37)*Kalendarz!AC20+($G$34+$G$35+$G$37)*Kalendarz!AD20+($H$34+$H$35+$H$37)*Kalendarz!AE20</f>
        <v>6446.3125</v>
      </c>
      <c r="M48" s="114">
        <f>$C$36*Kalendarz!AH19+$D$36*Kalendarz!AI19+$E$36*Kalendarz!AJ19+$F$36*Kalendarz!AK19+$G$36*Kalendarz!AL19+$H$36*Kalendarz!AM19+$I$36*Kalendarz!AN19+(C34+C35+C37)*Kalendarz!AH20+($D$34+$D$35+$D$37)*Kalendarz!AI20+($E$34+$E$35+$E$37)*Kalendarz!AJ20+($F$34+$F$35+$F$37)*Kalendarz!AK20+($G$34+$G$35+$G$37)*Kalendarz!AL20+($H$34+$H$35+$H$37)*Kalendarz!AM20</f>
        <v>6311.225</v>
      </c>
      <c r="N48" s="114">
        <f>$C$36*Kalendarz!AP19+$D$36*Kalendarz!AQ19+$E$36*Kalendarz!AR19+$F$36*Kalendarz!AS19+$G$36*Kalendarz!AT19+$H$36*Kalendarz!AU19+$I$36*Kalendarz!AV19+(C34+C35+C37)*Kalendarz!AP20+($D$34+$D$35+$D$37)*Kalendarz!AQ20+($E$34+$E$35+$E$37)*Kalendarz!AR20+($F$34+$F$35+$F$37)*Kalendarz!AS20+($G$34+$G$35+$G$37)*Kalendarz!AT20+($H$34+$H$35+$H$37)*Kalendarz!AU20</f>
        <v>7027.625</v>
      </c>
      <c r="O48" s="110">
        <f t="shared" si="42"/>
        <v>79293.25375</v>
      </c>
      <c r="P48" s="187">
        <f>O48/$O$45</f>
        <v>0.28535976313448447</v>
      </c>
      <c r="Q48" t="s">
        <v>140</v>
      </c>
    </row>
    <row r="49" spans="2:17" ht="15">
      <c r="B49" t="s">
        <v>79</v>
      </c>
      <c r="C49" s="113">
        <f>$C$37*(Kalendarz!B9-Kalendarz!B10)+$D$37*(Kalendarz!C9-Kalendarz!C10)+$E$37*(Kalendarz!D9-Kalendarz!D10)+$F$37*(Kalendarz!E9-Kalendarz!E10)+$G$37*(Kalendarz!F9-Kalendarz!F10)+$H$37*(Kalendarz!G9-Kalendarz!G10)+$I$37*Kalendarz!H9</f>
        <v>8819.716250000001</v>
      </c>
      <c r="D49" s="114">
        <f>$C$37*(Kalendarz!J9-Kalendarz!J10)+$D$37*(Kalendarz!K9-Kalendarz!K10)+$E$37*(Kalendarz!L9-Kalendarz!L10)+$F$37*(Kalendarz!M9-Kalendarz!M10)+$G$37*(Kalendarz!N9-Kalendarz!N10)+$H$37*(Kalendarz!O9-Kalendarz!O10)+$I$37*Kalendarz!P9</f>
        <v>8523.35875</v>
      </c>
      <c r="E49" s="114">
        <f>$C$37*(Kalendarz!R9-Kalendarz!R10)+$D$37*(Kalendarz!S9-Kalendarz!S10)+$E$37*(Kalendarz!T9-Kalendarz!T10)+$F$37*(Kalendarz!U9-Kalendarz!U10)+$G$37*(Kalendarz!V9-Kalendarz!V10)+$H$37*(Kalendarz!W9-Kalendarz!W10)+$I$37*Kalendarz!X9</f>
        <v>9402.442500000001</v>
      </c>
      <c r="F49" s="114">
        <f>$S$37*(Kalendarz!Z9-Kalendarz!Z10)+$T$37*(Kalendarz!AA9-Kalendarz!AA10)+$U$37*(Kalendarz!AB9-Kalendarz!AB10)+$V$37*(Kalendarz!AC9-Kalendarz!AC10)+$W$37*(Kalendarz!AD9-Kalendarz!AD10)+$H$37*(Kalendarz!AE9-Kalendarz!AE10)+I37*Kalendarz!AF9</f>
        <v>9464.645</v>
      </c>
      <c r="G49" s="114">
        <f>$S$37*(Kalendarz!AH9-Kalendarz!AH10)+$T$37*(Kalendarz!AI9-Kalendarz!AI10)+$U$37*(Kalendarz!AJ9-Kalendarz!AJ10)+$V$37*(Kalendarz!AK9-Kalendarz!AK10)+$W$37*(Kalendarz!AL9-Kalendarz!AL10)+$H$37*(Kalendarz!AM9-Kalendarz!AM10)+I37*Kalendarz!AN9</f>
        <v>10511.903750000001</v>
      </c>
      <c r="H49" s="114">
        <f>AE37*(Kalendarz!AP9-Kalendarz!AP10)+AF37*(Kalendarz!AQ9-Kalendarz!AQ10)+AG37*(Kalendarz!AR9-Kalendarz!AR10)+AH37*(Kalendarz!AS9-Kalendarz!AS10)+AI37*(Kalendarz!AT9-Kalendarz!AT10)+H37*(Kalendarz!AU9-Kalendarz!AU10)+I37*Kalendarz!AV9</f>
        <v>11775.3775</v>
      </c>
      <c r="I49" s="114">
        <f>AE37*(Kalendarz!B19-Kalendarz!B20)+AF37*(Kalendarz!C19-Kalendarz!C20)+AG37*(Kalendarz!D19-Kalendarz!D20)+AH37*(Kalendarz!E19-Kalendarz!E20)+AI37*(Kalendarz!F19-Kalendarz!F20)+H37*(Kalendarz!G19-Kalendarz!G20)+I37*Kalendarz!H19</f>
        <v>11625.86375</v>
      </c>
      <c r="J49" s="114">
        <f>$S$37*(Kalendarz!J19-Kalendarz!J20)+$T$37*(Kalendarz!K19-Kalendarz!K20)+$U$37*(Kalendarz!L19-Kalendarz!L20)+$V$37*(Kalendarz!M19-Kalendarz!M20)+$W$37*(Kalendarz!N19-Kalendarz!N20)+$H$37*(Kalendarz!O19-Kalendarz!O20)+I37*Kalendarz!P19</f>
        <v>10504.3775</v>
      </c>
      <c r="K49" s="114">
        <f>$S$37*(Kalendarz!R19-Kalendarz!R20)+$T$37*(Kalendarz!S19-Kalendarz!S20)+$U$37*(Kalendarz!T19-Kalendarz!T20)+$V$37*(Kalendarz!U19-Kalendarz!U20)+$W$37*(Kalendarz!V19-Kalendarz!V20)+$H$37*(Kalendarz!W19-Kalendarz!W20)+I37*Kalendarz!X19</f>
        <v>10070.15875</v>
      </c>
      <c r="L49" s="114">
        <f>$C$37*(Kalendarz!Z19-Kalendarz!Z20)+$D$37*(Kalendarz!AA19-Kalendarz!AA20)+$E$37*(Kalendarz!AB19-Kalendarz!AB20)+$F$37*(Kalendarz!AC19-Kalendarz!AC20)+$G$37*(Kalendarz!AD19-Kalendarz!AD20)+$H$37*(Kalendarz!AE19-Kalendarz!AE20)+$I$37*Kalendarz!AF19</f>
        <v>9113.685000000001</v>
      </c>
      <c r="M49" s="114">
        <f>$C$37*(Kalendarz!AH19-Kalendarz!AH20)+$D$37*(Kalendarz!AI19-Kalendarz!AI20)+$E$37*(Kalendarz!AJ19-Kalendarz!AJ20)+$F$37*(Kalendarz!AK19-Kalendarz!AK20)+$G$37*(Kalendarz!AL19-Kalendarz!AL20)+$H$37*(Kalendarz!AM19-Kalendarz!AM20)+$I$37*Kalendarz!AN19</f>
        <v>8796.92875</v>
      </c>
      <c r="N49" s="114">
        <f>$C$37*(Kalendarz!AP19-Kalendarz!AP20)+$D$37*(Kalendarz!AQ19-Kalendarz!AQ20)+$E$37*(Kalendarz!AR19-Kalendarz!AR20)+$F$37*(Kalendarz!AS19-Kalendarz!AS20)+$G$37*(Kalendarz!AT19-Kalendarz!AT20)+$H$37*(Kalendarz!AU19-Kalendarz!AU20)+$I$37*Kalendarz!AV19</f>
        <v>9141.55125</v>
      </c>
      <c r="O49" s="126">
        <f t="shared" si="42"/>
        <v>117750.00875000002</v>
      </c>
      <c r="P49" s="187">
        <f>O49/$O$45</f>
        <v>0.4237575457796557</v>
      </c>
      <c r="Q49" t="s">
        <v>169</v>
      </c>
    </row>
    <row r="50" spans="1:17" ht="15">
      <c r="A50" s="20" t="s">
        <v>87</v>
      </c>
      <c r="B50" s="20" t="s">
        <v>86</v>
      </c>
      <c r="C50" s="105">
        <f>SUM(C51:C55)</f>
        <v>7492.3483777500005</v>
      </c>
      <c r="D50" s="106">
        <f>SUM(D51:D55)</f>
        <v>7092.886418499999</v>
      </c>
      <c r="E50" s="106">
        <f aca="true" t="shared" si="43" ref="E50:M50">SUM(E51:E55)</f>
        <v>7512.94586625</v>
      </c>
      <c r="F50" s="106">
        <f t="shared" si="43"/>
        <v>6693.0240655</v>
      </c>
      <c r="G50" s="106">
        <f t="shared" si="43"/>
        <v>7236.9199685</v>
      </c>
      <c r="H50" s="106">
        <f t="shared" si="43"/>
        <v>6626.256181500001</v>
      </c>
      <c r="I50" s="106">
        <f t="shared" si="43"/>
        <v>6817.18928925</v>
      </c>
      <c r="J50" s="106">
        <f t="shared" si="43"/>
        <v>7236.030091749999</v>
      </c>
      <c r="K50" s="106">
        <f t="shared" si="43"/>
        <v>6877.148920499999</v>
      </c>
      <c r="L50" s="106">
        <f t="shared" si="43"/>
        <v>7595.00837775</v>
      </c>
      <c r="M50" s="106">
        <f t="shared" si="43"/>
        <v>7328.82101125</v>
      </c>
      <c r="N50" s="106">
        <f>SUM(N51:N55)</f>
        <v>7438.01038675</v>
      </c>
      <c r="O50" s="107">
        <f t="shared" si="42"/>
        <v>85946.58895524999</v>
      </c>
      <c r="P50" s="187"/>
      <c r="Q50" t="s">
        <v>145</v>
      </c>
    </row>
    <row r="51" spans="1:17" ht="15">
      <c r="A51" s="67">
        <f>A39</f>
        <v>326</v>
      </c>
      <c r="B51" t="s">
        <v>80</v>
      </c>
      <c r="C51" s="134">
        <f>C46*$A$39/1000</f>
        <v>1385.0342275000003</v>
      </c>
      <c r="D51" s="135">
        <f>D46*$A$39/1000</f>
        <v>1321.6410825000003</v>
      </c>
      <c r="E51" s="135">
        <f aca="true" t="shared" si="44" ref="E51:N51">E46*$A$39/1000</f>
        <v>1382.1311975</v>
      </c>
      <c r="F51" s="135">
        <f t="shared" si="44"/>
        <v>1258.09431</v>
      </c>
      <c r="G51" s="135">
        <f t="shared" si="44"/>
        <v>1442.3955575000005</v>
      </c>
      <c r="H51" s="135">
        <f t="shared" si="44"/>
        <v>1320.8171175000002</v>
      </c>
      <c r="I51" s="135">
        <f t="shared" si="44"/>
        <v>1385.0342275000003</v>
      </c>
      <c r="J51" s="135">
        <f t="shared" si="44"/>
        <v>1445.67797</v>
      </c>
      <c r="K51" s="135">
        <f t="shared" si="44"/>
        <v>1258.09431</v>
      </c>
      <c r="L51" s="135">
        <f t="shared" si="44"/>
        <v>1448.581</v>
      </c>
      <c r="M51" s="135">
        <f t="shared" si="44"/>
        <v>1382.1311975</v>
      </c>
      <c r="N51" s="135">
        <f t="shared" si="44"/>
        <v>1325.5938325000002</v>
      </c>
      <c r="O51" s="136">
        <f t="shared" si="42"/>
        <v>16355.226030000003</v>
      </c>
      <c r="P51" s="187">
        <f>O51/$O$50</f>
        <v>0.19029523136183704</v>
      </c>
      <c r="Q51" t="s">
        <v>141</v>
      </c>
    </row>
    <row r="52" spans="1:17" ht="15">
      <c r="A52">
        <f>A40</f>
        <v>503.8</v>
      </c>
      <c r="B52" t="s">
        <v>81</v>
      </c>
      <c r="C52" s="123">
        <f>C47*$A$40/1000</f>
        <v>1770.1926137500002</v>
      </c>
      <c r="D52" s="124">
        <f>D47*$A$40/1000</f>
        <v>1685.949067</v>
      </c>
      <c r="E52" s="124">
        <f aca="true" t="shared" si="45" ref="E52:N52">E47*$A$40/1000</f>
        <v>1761.51969675</v>
      </c>
      <c r="F52" s="124">
        <f t="shared" si="45"/>
        <v>983.112801</v>
      </c>
      <c r="G52" s="124">
        <f t="shared" si="45"/>
        <v>1132.41645</v>
      </c>
      <c r="H52" s="124">
        <f t="shared" si="45"/>
        <v>338.4465425</v>
      </c>
      <c r="I52" s="124">
        <f t="shared" si="45"/>
        <v>356.45550325</v>
      </c>
      <c r="J52" s="124">
        <f t="shared" si="45"/>
        <v>1129.92326975</v>
      </c>
      <c r="K52" s="124">
        <f t="shared" si="45"/>
        <v>983.112801</v>
      </c>
      <c r="L52" s="124">
        <f t="shared" si="45"/>
        <v>1850.70741075</v>
      </c>
      <c r="M52" s="124">
        <f t="shared" si="45"/>
        <v>1761.51969675</v>
      </c>
      <c r="N52" s="124">
        <f t="shared" si="45"/>
        <v>1692.4021152500002</v>
      </c>
      <c r="O52" s="125">
        <f t="shared" si="42"/>
        <v>15445.75796775</v>
      </c>
      <c r="P52" s="187">
        <f>O52/$O$50</f>
        <v>0.17971344942836742</v>
      </c>
      <c r="Q52" t="s">
        <v>142</v>
      </c>
    </row>
    <row r="53" spans="1:17" ht="15">
      <c r="A53">
        <f>A41</f>
        <v>201.2</v>
      </c>
      <c r="B53" t="s">
        <v>83</v>
      </c>
      <c r="C53" s="113">
        <f>C48*$A$41/1000</f>
        <v>1415.7722195</v>
      </c>
      <c r="D53" s="114">
        <f>D48*$A$41/1000</f>
        <v>1241.9482459999997</v>
      </c>
      <c r="E53" s="114">
        <f aca="true" t="shared" si="46" ref="E53:N53">E48*$A$41/1000</f>
        <v>1294.5721059999998</v>
      </c>
      <c r="F53" s="114">
        <f t="shared" si="46"/>
        <v>1360.7223904999998</v>
      </c>
      <c r="G53" s="114">
        <f t="shared" si="46"/>
        <v>1295.3748939999998</v>
      </c>
      <c r="H53" s="114">
        <f t="shared" si="46"/>
        <v>1267.7131634999998</v>
      </c>
      <c r="I53" s="114">
        <f t="shared" si="46"/>
        <v>1415.7722195</v>
      </c>
      <c r="J53" s="114">
        <f t="shared" si="46"/>
        <v>1295.6766939999998</v>
      </c>
      <c r="K53" s="114">
        <f t="shared" si="46"/>
        <v>1385.4760264999998</v>
      </c>
      <c r="L53" s="114">
        <f t="shared" si="46"/>
        <v>1296.998075</v>
      </c>
      <c r="M53" s="114">
        <f t="shared" si="46"/>
        <v>1269.81847</v>
      </c>
      <c r="N53" s="114">
        <f t="shared" si="46"/>
        <v>1413.95815</v>
      </c>
      <c r="O53" s="110">
        <f t="shared" si="42"/>
        <v>15953.8026545</v>
      </c>
      <c r="P53" s="187">
        <f>O53/$O$50</f>
        <v>0.18562461696771587</v>
      </c>
      <c r="Q53" t="s">
        <v>143</v>
      </c>
    </row>
    <row r="54" spans="1:17" ht="15">
      <c r="A54">
        <f>A42</f>
        <v>263.2</v>
      </c>
      <c r="B54" t="s">
        <v>82</v>
      </c>
      <c r="C54" s="108">
        <f>C49*$A$42/1000</f>
        <v>2321.349317</v>
      </c>
      <c r="D54" s="109">
        <f>D49*$A$42/1000</f>
        <v>2243.3480229999996</v>
      </c>
      <c r="E54" s="109">
        <f aca="true" t="shared" si="47" ref="E54:N54">E49*$A$42/1000</f>
        <v>2474.7228660000005</v>
      </c>
      <c r="F54" s="109">
        <f t="shared" si="47"/>
        <v>2491.094564</v>
      </c>
      <c r="G54" s="109">
        <f t="shared" si="47"/>
        <v>2766.733067</v>
      </c>
      <c r="H54" s="109">
        <f t="shared" si="47"/>
        <v>3099.2793580000002</v>
      </c>
      <c r="I54" s="109">
        <f t="shared" si="47"/>
        <v>3059.9273390000003</v>
      </c>
      <c r="J54" s="109">
        <f t="shared" si="47"/>
        <v>2764.752158</v>
      </c>
      <c r="K54" s="109">
        <f t="shared" si="47"/>
        <v>2650.4657829999996</v>
      </c>
      <c r="L54" s="109">
        <f t="shared" si="47"/>
        <v>2398.7218920000005</v>
      </c>
      <c r="M54" s="109">
        <f t="shared" si="47"/>
        <v>2315.351647</v>
      </c>
      <c r="N54" s="109">
        <f t="shared" si="47"/>
        <v>2406.0562889999997</v>
      </c>
      <c r="O54" s="110">
        <f t="shared" si="42"/>
        <v>30991.802303000004</v>
      </c>
      <c r="P54" s="187">
        <f>O54/$O$50</f>
        <v>0.36059374408839634</v>
      </c>
      <c r="Q54" t="s">
        <v>144</v>
      </c>
    </row>
    <row r="55" spans="1:17" ht="15">
      <c r="A55" s="83">
        <v>600</v>
      </c>
      <c r="B55" t="s">
        <v>60</v>
      </c>
      <c r="C55" s="111">
        <f>$A$55</f>
        <v>600</v>
      </c>
      <c r="D55" s="112">
        <f>$A$55</f>
        <v>600</v>
      </c>
      <c r="E55" s="112">
        <f aca="true" t="shared" si="48" ref="E55:N55">$A$55</f>
        <v>600</v>
      </c>
      <c r="F55" s="112">
        <f t="shared" si="48"/>
        <v>600</v>
      </c>
      <c r="G55" s="112">
        <f t="shared" si="48"/>
        <v>600</v>
      </c>
      <c r="H55" s="112">
        <f t="shared" si="48"/>
        <v>600</v>
      </c>
      <c r="I55" s="112">
        <f t="shared" si="48"/>
        <v>600</v>
      </c>
      <c r="J55" s="112">
        <f t="shared" si="48"/>
        <v>600</v>
      </c>
      <c r="K55" s="112">
        <f t="shared" si="48"/>
        <v>600</v>
      </c>
      <c r="L55" s="112">
        <f t="shared" si="48"/>
        <v>600</v>
      </c>
      <c r="M55" s="112">
        <f t="shared" si="48"/>
        <v>600</v>
      </c>
      <c r="N55" s="112">
        <f t="shared" si="48"/>
        <v>600</v>
      </c>
      <c r="O55" s="107">
        <f aca="true" t="shared" si="49" ref="O55:O65">SUM(C55:N55)</f>
        <v>7200</v>
      </c>
      <c r="P55" s="187">
        <f>O55/$O$50</f>
        <v>0.08377295815368357</v>
      </c>
      <c r="Q55" t="s">
        <v>147</v>
      </c>
    </row>
    <row r="56" spans="2:16" ht="15">
      <c r="B56" t="s">
        <v>109</v>
      </c>
      <c r="C56" s="183">
        <f>'B21'!C41</f>
        <v>30</v>
      </c>
      <c r="D56" s="112">
        <f>C$56</f>
        <v>30</v>
      </c>
      <c r="E56" s="112">
        <f aca="true" t="shared" si="50" ref="E56:N56">D$56</f>
        <v>30</v>
      </c>
      <c r="F56" s="112">
        <f t="shared" si="50"/>
        <v>30</v>
      </c>
      <c r="G56" s="112">
        <f t="shared" si="50"/>
        <v>30</v>
      </c>
      <c r="H56" s="112">
        <f t="shared" si="50"/>
        <v>30</v>
      </c>
      <c r="I56" s="112">
        <f t="shared" si="50"/>
        <v>30</v>
      </c>
      <c r="J56" s="112">
        <f t="shared" si="50"/>
        <v>30</v>
      </c>
      <c r="K56" s="112">
        <f t="shared" si="50"/>
        <v>30</v>
      </c>
      <c r="L56" s="112">
        <f t="shared" si="50"/>
        <v>30</v>
      </c>
      <c r="M56" s="112">
        <f t="shared" si="50"/>
        <v>30</v>
      </c>
      <c r="N56" s="112">
        <f t="shared" si="50"/>
        <v>30</v>
      </c>
      <c r="O56" s="107"/>
      <c r="P56" s="187"/>
    </row>
    <row r="57" spans="1:17" ht="15">
      <c r="A57" s="20" t="s">
        <v>84</v>
      </c>
      <c r="B57" s="20" t="s">
        <v>75</v>
      </c>
      <c r="C57" s="105">
        <f>SUM(C58:C65)</f>
        <v>1335.2611152375002</v>
      </c>
      <c r="D57" s="106">
        <f>SUM(D58:D65)</f>
        <v>1287.7636351</v>
      </c>
      <c r="E57" s="106">
        <f aca="true" t="shared" si="51" ref="E57:N57">SUM(E58:E65)</f>
        <v>1342.4854314875001</v>
      </c>
      <c r="F57" s="106">
        <f t="shared" si="51"/>
        <v>1240.793073175</v>
      </c>
      <c r="G57" s="106">
        <f t="shared" si="51"/>
        <v>1319.3194348000002</v>
      </c>
      <c r="H57" s="106">
        <f t="shared" si="51"/>
        <v>1249.2674320750002</v>
      </c>
      <c r="I57" s="106">
        <f t="shared" si="51"/>
        <v>1271.1967678125</v>
      </c>
      <c r="J57" s="106">
        <f t="shared" si="51"/>
        <v>1319.3510819624998</v>
      </c>
      <c r="K57" s="106">
        <f t="shared" si="51"/>
        <v>1264.3874073000002</v>
      </c>
      <c r="L57" s="106">
        <f t="shared" si="51"/>
        <v>1354.0308055125001</v>
      </c>
      <c r="M57" s="106">
        <f t="shared" si="51"/>
        <v>1318.8910973625</v>
      </c>
      <c r="N57" s="106">
        <f t="shared" si="51"/>
        <v>1327.4214465375</v>
      </c>
      <c r="O57" s="107">
        <f t="shared" si="49"/>
        <v>15630.168728362503</v>
      </c>
      <c r="P57" s="187"/>
      <c r="Q57" t="s">
        <v>75</v>
      </c>
    </row>
    <row r="58" spans="1:17" ht="15">
      <c r="A58" s="82">
        <v>10650</v>
      </c>
      <c r="B58" s="18" t="s">
        <v>71</v>
      </c>
      <c r="C58" s="111">
        <f>C$56/1000*$A$58</f>
        <v>319.5</v>
      </c>
      <c r="D58" s="112">
        <f aca="true" t="shared" si="52" ref="D58:N58">D$56/1000*$A$58</f>
        <v>319.5</v>
      </c>
      <c r="E58" s="112">
        <f t="shared" si="52"/>
        <v>319.5</v>
      </c>
      <c r="F58" s="112">
        <f t="shared" si="52"/>
        <v>319.5</v>
      </c>
      <c r="G58" s="112">
        <f t="shared" si="52"/>
        <v>319.5</v>
      </c>
      <c r="H58" s="112">
        <f t="shared" si="52"/>
        <v>319.5</v>
      </c>
      <c r="I58" s="112">
        <f t="shared" si="52"/>
        <v>319.5</v>
      </c>
      <c r="J58" s="112">
        <f t="shared" si="52"/>
        <v>319.5</v>
      </c>
      <c r="K58" s="112">
        <f t="shared" si="52"/>
        <v>319.5</v>
      </c>
      <c r="L58" s="112">
        <f t="shared" si="52"/>
        <v>319.5</v>
      </c>
      <c r="M58" s="112">
        <f t="shared" si="52"/>
        <v>319.5</v>
      </c>
      <c r="N58" s="112">
        <f t="shared" si="52"/>
        <v>319.5</v>
      </c>
      <c r="O58" s="107">
        <f t="shared" si="49"/>
        <v>3834</v>
      </c>
      <c r="P58" s="187">
        <f>O58/$O$57</f>
        <v>0.24529485680105448</v>
      </c>
      <c r="Q58" t="s">
        <v>149</v>
      </c>
    </row>
    <row r="59" spans="1:17" ht="15">
      <c r="A59" s="82">
        <v>2.63</v>
      </c>
      <c r="B59" s="18" t="s">
        <v>72</v>
      </c>
      <c r="C59" s="111">
        <f>C$56*$A$59</f>
        <v>78.89999999999999</v>
      </c>
      <c r="D59" s="112">
        <f aca="true" t="shared" si="53" ref="D59:N59">D$56*$A$59</f>
        <v>78.89999999999999</v>
      </c>
      <c r="E59" s="112">
        <f t="shared" si="53"/>
        <v>78.89999999999999</v>
      </c>
      <c r="F59" s="112">
        <f t="shared" si="53"/>
        <v>78.89999999999999</v>
      </c>
      <c r="G59" s="112">
        <f t="shared" si="53"/>
        <v>78.89999999999999</v>
      </c>
      <c r="H59" s="112">
        <f t="shared" si="53"/>
        <v>78.89999999999999</v>
      </c>
      <c r="I59" s="112">
        <f t="shared" si="53"/>
        <v>78.89999999999999</v>
      </c>
      <c r="J59" s="112">
        <f t="shared" si="53"/>
        <v>78.89999999999999</v>
      </c>
      <c r="K59" s="112">
        <f t="shared" si="53"/>
        <v>78.89999999999999</v>
      </c>
      <c r="L59" s="112">
        <f t="shared" si="53"/>
        <v>78.89999999999999</v>
      </c>
      <c r="M59" s="112">
        <f t="shared" si="53"/>
        <v>78.89999999999999</v>
      </c>
      <c r="N59" s="112">
        <f t="shared" si="53"/>
        <v>78.89999999999999</v>
      </c>
      <c r="O59" s="107">
        <f t="shared" si="49"/>
        <v>946.7999999999998</v>
      </c>
      <c r="P59" s="187">
        <f aca="true" t="shared" si="54" ref="P59:P65">O59/$O$57</f>
        <v>0.06057516182035429</v>
      </c>
      <c r="Q59" t="s">
        <v>148</v>
      </c>
    </row>
    <row r="60" spans="1:17" ht="15">
      <c r="A60" s="83">
        <v>48.39</v>
      </c>
      <c r="B60" t="s">
        <v>73</v>
      </c>
      <c r="C60" s="134">
        <f>C46/1000*$A$60</f>
        <v>205.58836278750007</v>
      </c>
      <c r="D60" s="135">
        <f>D46/1000*$A$60</f>
        <v>196.17856436250005</v>
      </c>
      <c r="E60" s="135">
        <f aca="true" t="shared" si="55" ref="E60:N60">E46/1000*$A$60</f>
        <v>205.1574498375</v>
      </c>
      <c r="F60" s="135">
        <f t="shared" si="55"/>
        <v>186.74596215000003</v>
      </c>
      <c r="G60" s="135">
        <f t="shared" si="55"/>
        <v>214.1028252375</v>
      </c>
      <c r="H60" s="135">
        <f t="shared" si="55"/>
        <v>196.05625863750004</v>
      </c>
      <c r="I60" s="135">
        <f t="shared" si="55"/>
        <v>205.58836278750007</v>
      </c>
      <c r="J60" s="135">
        <f t="shared" si="55"/>
        <v>214.59005205</v>
      </c>
      <c r="K60" s="135">
        <f t="shared" si="55"/>
        <v>186.74596215000003</v>
      </c>
      <c r="L60" s="135">
        <f t="shared" si="55"/>
        <v>215.02096500000002</v>
      </c>
      <c r="M60" s="135">
        <f t="shared" si="55"/>
        <v>205.1574498375</v>
      </c>
      <c r="N60" s="135">
        <f t="shared" si="55"/>
        <v>196.76529311250002</v>
      </c>
      <c r="O60" s="136">
        <f t="shared" si="49"/>
        <v>2427.69750795</v>
      </c>
      <c r="P60" s="187">
        <f t="shared" si="54"/>
        <v>0.15532126045093167</v>
      </c>
      <c r="Q60" t="s">
        <v>151</v>
      </c>
    </row>
    <row r="61" spans="1:17" ht="15">
      <c r="A61" s="83">
        <v>51.38</v>
      </c>
      <c r="B61" t="s">
        <v>74</v>
      </c>
      <c r="C61" s="123">
        <f>C47/1000*$A$61</f>
        <v>180.53294262500006</v>
      </c>
      <c r="D61" s="124">
        <f>D47/1000*$A$61</f>
        <v>171.94137170000002</v>
      </c>
      <c r="E61" s="124">
        <f aca="true" t="shared" si="56" ref="E61:N61">E47/1000*$A$61</f>
        <v>179.648435925</v>
      </c>
      <c r="F61" s="124">
        <f t="shared" si="56"/>
        <v>100.26267510000001</v>
      </c>
      <c r="G61" s="124">
        <f t="shared" si="56"/>
        <v>115.489395</v>
      </c>
      <c r="H61" s="124">
        <f t="shared" si="56"/>
        <v>34.51644175</v>
      </c>
      <c r="I61" s="124">
        <f t="shared" si="56"/>
        <v>36.353084075000005</v>
      </c>
      <c r="J61" s="124">
        <f t="shared" si="56"/>
        <v>115.235128225</v>
      </c>
      <c r="K61" s="124">
        <f t="shared" si="56"/>
        <v>100.26267510000001</v>
      </c>
      <c r="L61" s="124">
        <f t="shared" si="56"/>
        <v>188.74423732500003</v>
      </c>
      <c r="M61" s="124">
        <f t="shared" si="56"/>
        <v>179.648435925</v>
      </c>
      <c r="N61" s="124">
        <f t="shared" si="56"/>
        <v>172.59948527500003</v>
      </c>
      <c r="O61" s="125">
        <f t="shared" si="49"/>
        <v>1575.2343080250002</v>
      </c>
      <c r="P61" s="187">
        <f t="shared" si="54"/>
        <v>0.1007816572809339</v>
      </c>
      <c r="Q61" t="s">
        <v>152</v>
      </c>
    </row>
    <row r="62" spans="1:17" ht="15">
      <c r="A62" s="83">
        <v>12.95</v>
      </c>
      <c r="B62" t="s">
        <v>73</v>
      </c>
      <c r="C62" s="113">
        <f>C48/1000*$A$62</f>
        <v>91.1245041875</v>
      </c>
      <c r="D62" s="114">
        <f>D48/1000*$A$62</f>
        <v>79.93652974999999</v>
      </c>
      <c r="E62" s="114">
        <f aca="true" t="shared" si="57" ref="E62:N62">E48/1000*$A$62</f>
        <v>83.32360225</v>
      </c>
      <c r="F62" s="114">
        <f t="shared" si="57"/>
        <v>87.5812870625</v>
      </c>
      <c r="G62" s="114">
        <f t="shared" si="57"/>
        <v>83.37527275</v>
      </c>
      <c r="H62" s="114">
        <f t="shared" si="57"/>
        <v>81.5948581875</v>
      </c>
      <c r="I62" s="114">
        <f t="shared" si="57"/>
        <v>91.1245041875</v>
      </c>
      <c r="J62" s="114">
        <f t="shared" si="57"/>
        <v>83.39469774999999</v>
      </c>
      <c r="K62" s="114">
        <f t="shared" si="57"/>
        <v>89.17452556249998</v>
      </c>
      <c r="L62" s="114">
        <f t="shared" si="57"/>
        <v>83.479746875</v>
      </c>
      <c r="M62" s="114">
        <f t="shared" si="57"/>
        <v>81.73036375</v>
      </c>
      <c r="N62" s="114">
        <f t="shared" si="57"/>
        <v>91.00774374999999</v>
      </c>
      <c r="O62" s="110">
        <f t="shared" si="49"/>
        <v>1026.8476360625</v>
      </c>
      <c r="P62" s="187">
        <f t="shared" si="54"/>
        <v>0.06569651639135426</v>
      </c>
      <c r="Q62" t="s">
        <v>153</v>
      </c>
    </row>
    <row r="63" spans="1:17" ht="15">
      <c r="A63" s="83">
        <v>28.55</v>
      </c>
      <c r="B63" t="s">
        <v>74</v>
      </c>
      <c r="C63" s="113">
        <f>C49/1000*$A$63</f>
        <v>251.80289893750003</v>
      </c>
      <c r="D63" s="114">
        <f>D49/1000*$A$63</f>
        <v>243.3418923125</v>
      </c>
      <c r="E63" s="114">
        <f aca="true" t="shared" si="58" ref="E63:N63">E49/1000*$A$63</f>
        <v>268.43973337500006</v>
      </c>
      <c r="F63" s="114">
        <f t="shared" si="58"/>
        <v>270.21561475000004</v>
      </c>
      <c r="G63" s="114">
        <f t="shared" si="58"/>
        <v>300.11485206250006</v>
      </c>
      <c r="H63" s="114">
        <f t="shared" si="58"/>
        <v>336.18702762500004</v>
      </c>
      <c r="I63" s="114">
        <f t="shared" si="58"/>
        <v>331.9184100625</v>
      </c>
      <c r="J63" s="114">
        <f t="shared" si="58"/>
        <v>299.899977625</v>
      </c>
      <c r="K63" s="114">
        <f t="shared" si="58"/>
        <v>287.5030323125</v>
      </c>
      <c r="L63" s="114">
        <f t="shared" si="58"/>
        <v>260.19570675000006</v>
      </c>
      <c r="M63" s="114">
        <f t="shared" si="58"/>
        <v>251.15231581249998</v>
      </c>
      <c r="N63" s="114">
        <f t="shared" si="58"/>
        <v>260.9912881875</v>
      </c>
      <c r="O63" s="110">
        <f t="shared" si="49"/>
        <v>3361.762749812501</v>
      </c>
      <c r="P63" s="187">
        <f t="shared" si="54"/>
        <v>0.2150816672703121</v>
      </c>
      <c r="Q63" t="s">
        <v>154</v>
      </c>
    </row>
    <row r="64" spans="1:20" s="18" customFormat="1" ht="15">
      <c r="A64" s="82">
        <v>6.47</v>
      </c>
      <c r="B64" s="18" t="s">
        <v>111</v>
      </c>
      <c r="C64" s="121">
        <f>C$45/1000*$A$64</f>
        <v>152.81240670000003</v>
      </c>
      <c r="D64" s="120">
        <f aca="true" t="shared" si="59" ref="D64:N64">D$45/1000*$A$64</f>
        <v>142.965276975</v>
      </c>
      <c r="E64" s="120">
        <f t="shared" si="59"/>
        <v>152.51621010000002</v>
      </c>
      <c r="F64" s="120">
        <f t="shared" si="59"/>
        <v>142.5875341125</v>
      </c>
      <c r="G64" s="120">
        <f t="shared" si="59"/>
        <v>152.83708975</v>
      </c>
      <c r="H64" s="120">
        <f t="shared" si="59"/>
        <v>147.512845875</v>
      </c>
      <c r="I64" s="120">
        <f t="shared" si="59"/>
        <v>152.81240670000003</v>
      </c>
      <c r="J64" s="120">
        <f t="shared" si="59"/>
        <v>152.8312263125</v>
      </c>
      <c r="K64" s="120">
        <f t="shared" si="59"/>
        <v>147.30121217500002</v>
      </c>
      <c r="L64" s="120">
        <f t="shared" si="59"/>
        <v>153.1901495625</v>
      </c>
      <c r="M64" s="120">
        <f t="shared" si="59"/>
        <v>147.8025320375</v>
      </c>
      <c r="N64" s="120">
        <f t="shared" si="59"/>
        <v>152.65763621250002</v>
      </c>
      <c r="O64" s="122">
        <f t="shared" si="49"/>
        <v>1797.8265265125003</v>
      </c>
      <c r="P64" s="187">
        <f t="shared" si="54"/>
        <v>0.1150228482978667</v>
      </c>
      <c r="Q64" t="s">
        <v>150</v>
      </c>
      <c r="T64"/>
    </row>
    <row r="65" spans="1:20" ht="15.75" thickBot="1">
      <c r="A65" s="83">
        <v>55</v>
      </c>
      <c r="B65" t="s">
        <v>60</v>
      </c>
      <c r="C65" s="115">
        <f>$A$65</f>
        <v>55</v>
      </c>
      <c r="D65" s="116">
        <f aca="true" t="shared" si="60" ref="D65:N65">$A$65</f>
        <v>55</v>
      </c>
      <c r="E65" s="116">
        <f t="shared" si="60"/>
        <v>55</v>
      </c>
      <c r="F65" s="116">
        <f t="shared" si="60"/>
        <v>55</v>
      </c>
      <c r="G65" s="116">
        <f t="shared" si="60"/>
        <v>55</v>
      </c>
      <c r="H65" s="116">
        <f t="shared" si="60"/>
        <v>55</v>
      </c>
      <c r="I65" s="116">
        <f t="shared" si="60"/>
        <v>55</v>
      </c>
      <c r="J65" s="116">
        <f t="shared" si="60"/>
        <v>55</v>
      </c>
      <c r="K65" s="116">
        <f t="shared" si="60"/>
        <v>55</v>
      </c>
      <c r="L65" s="116">
        <f t="shared" si="60"/>
        <v>55</v>
      </c>
      <c r="M65" s="116">
        <f t="shared" si="60"/>
        <v>55</v>
      </c>
      <c r="N65" s="116">
        <f t="shared" si="60"/>
        <v>55</v>
      </c>
      <c r="O65" s="117">
        <f t="shared" si="49"/>
        <v>660</v>
      </c>
      <c r="P65" s="187">
        <f t="shared" si="54"/>
        <v>0.042226031687192474</v>
      </c>
      <c r="Q65" s="18" t="s">
        <v>147</v>
      </c>
      <c r="T65" s="18"/>
    </row>
    <row r="66" spans="3:15" ht="15">
      <c r="C66" s="18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</row>
    <row r="67" spans="2:15" ht="15">
      <c r="B67" s="20" t="s">
        <v>88</v>
      </c>
      <c r="C67" s="118">
        <f>C50+C57</f>
        <v>8827.6094929875</v>
      </c>
      <c r="D67" s="118">
        <f aca="true" t="shared" si="61" ref="D67:N67">D50+D57</f>
        <v>8380.650053599999</v>
      </c>
      <c r="E67" s="118">
        <f t="shared" si="61"/>
        <v>8855.431297737501</v>
      </c>
      <c r="F67" s="118">
        <f t="shared" si="61"/>
        <v>7933.817138675</v>
      </c>
      <c r="G67" s="118">
        <f t="shared" si="61"/>
        <v>8556.2394033</v>
      </c>
      <c r="H67" s="118">
        <f t="shared" si="61"/>
        <v>7875.523613575001</v>
      </c>
      <c r="I67" s="118">
        <f t="shared" si="61"/>
        <v>8088.3860570625</v>
      </c>
      <c r="J67" s="118">
        <f t="shared" si="61"/>
        <v>8555.3811737125</v>
      </c>
      <c r="K67" s="118">
        <f t="shared" si="61"/>
        <v>8141.536327799999</v>
      </c>
      <c r="L67" s="118">
        <f t="shared" si="61"/>
        <v>8949.039183262501</v>
      </c>
      <c r="M67" s="118">
        <f t="shared" si="61"/>
        <v>8647.7121086125</v>
      </c>
      <c r="N67" s="118">
        <f t="shared" si="61"/>
        <v>8765.431833287501</v>
      </c>
      <c r="O67" s="118">
        <f>O50+O57</f>
        <v>101576.7576836125</v>
      </c>
    </row>
    <row r="68" spans="4:15" ht="15"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</row>
    <row r="69" spans="4:15" ht="15">
      <c r="D69" s="64"/>
      <c r="E69" s="64"/>
      <c r="F69" s="64"/>
      <c r="G69" s="64"/>
      <c r="H69" s="64"/>
      <c r="I69" s="64"/>
      <c r="J69" s="64"/>
      <c r="K69" s="64"/>
      <c r="L69" s="63"/>
      <c r="M69" s="63"/>
      <c r="N69" s="63"/>
      <c r="O69" s="63"/>
    </row>
    <row r="70" spans="13:15" ht="15">
      <c r="M70" s="16"/>
      <c r="O70" s="16"/>
    </row>
  </sheetData>
  <sheetProtection/>
  <mergeCells count="27">
    <mergeCell ref="N2:O2"/>
    <mergeCell ref="P2:Q2"/>
    <mergeCell ref="T2:U2"/>
    <mergeCell ref="V2:W2"/>
    <mergeCell ref="AE29:AF29"/>
    <mergeCell ref="AG29:AH29"/>
    <mergeCell ref="T1:V1"/>
    <mergeCell ref="AF1:AG1"/>
    <mergeCell ref="X2:Y2"/>
    <mergeCell ref="L2:M2"/>
    <mergeCell ref="C29:D29"/>
    <mergeCell ref="E29:F29"/>
    <mergeCell ref="D1:H1"/>
    <mergeCell ref="D2:E2"/>
    <mergeCell ref="F2:G2"/>
    <mergeCell ref="H2:I2"/>
    <mergeCell ref="J2:K2"/>
    <mergeCell ref="P44:T44"/>
    <mergeCell ref="AJ2:AK2"/>
    <mergeCell ref="AL2:AM2"/>
    <mergeCell ref="AN2:AO2"/>
    <mergeCell ref="AB2:AC2"/>
    <mergeCell ref="Z2:AA2"/>
    <mergeCell ref="AH2:AI2"/>
    <mergeCell ref="AF2:AG2"/>
    <mergeCell ref="S29:T29"/>
    <mergeCell ref="U29:V29"/>
  </mergeCells>
  <printOptions/>
  <pageMargins left="0.7" right="0.7" top="0.75" bottom="0.75" header="0.3" footer="0.3"/>
  <pageSetup horizontalDpi="600" verticalDpi="600" orientation="portrait" paperSize="9" r:id="rId1"/>
  <ignoredErrors>
    <ignoredError sqref="U4:U27 AA4:AA27 Y4:Y27 W4:W27 AI4:AI27 AG4:AG27 AM4:AM27 AK4:AK27 O5:O8 M5:M8 K5:K24 I5:I24 G5:G24 E5:E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O57"/>
  <sheetViews>
    <sheetView zoomScalePageLayoutView="0" workbookViewId="0" topLeftCell="A24">
      <selection activeCell="O49" sqref="O49"/>
    </sheetView>
  </sheetViews>
  <sheetFormatPr defaultColWidth="9.140625" defaultRowHeight="15"/>
  <cols>
    <col min="1" max="1" width="20.8515625" style="0" customWidth="1"/>
    <col min="2" max="2" width="39.57421875" style="0" customWidth="1"/>
    <col min="3" max="3" width="14.421875" style="0" customWidth="1"/>
    <col min="4" max="4" width="14.57421875" style="0" customWidth="1"/>
    <col min="5" max="5" width="14.421875" style="0" customWidth="1"/>
    <col min="6" max="6" width="11.00390625" style="0" customWidth="1"/>
    <col min="15" max="15" width="12.8515625" style="0" customWidth="1"/>
    <col min="17" max="17" width="11.8515625" style="0" customWidth="1"/>
    <col min="19" max="28" width="9.140625" style="71" customWidth="1"/>
    <col min="29" max="29" width="13.00390625" style="71" customWidth="1"/>
    <col min="30" max="32" width="9.140625" style="71" customWidth="1"/>
    <col min="33" max="33" width="14.00390625" style="71" customWidth="1"/>
    <col min="34" max="34" width="9.140625" style="18" customWidth="1"/>
    <col min="41" max="41" width="12.140625" style="0" customWidth="1"/>
  </cols>
  <sheetData>
    <row r="1" spans="3:41" ht="15.75" thickBot="1">
      <c r="C1" s="21"/>
      <c r="D1" s="211"/>
      <c r="E1" s="211"/>
      <c r="F1" s="211"/>
      <c r="G1" s="211"/>
      <c r="H1" s="211"/>
      <c r="I1" s="21"/>
      <c r="J1" s="21"/>
      <c r="K1" s="21"/>
      <c r="L1" s="21"/>
      <c r="M1" s="21"/>
      <c r="N1" s="21"/>
      <c r="O1" s="21"/>
      <c r="P1" s="21"/>
      <c r="Q1" s="21"/>
      <c r="T1" s="91"/>
      <c r="U1" s="91"/>
      <c r="V1" s="91"/>
      <c r="AF1" s="91"/>
      <c r="AG1" s="91"/>
      <c r="AH1" s="71"/>
      <c r="AI1" s="71"/>
      <c r="AJ1" s="71"/>
      <c r="AK1" s="71"/>
      <c r="AL1" s="71"/>
      <c r="AM1" s="71"/>
      <c r="AN1" s="71"/>
      <c r="AO1" s="71"/>
    </row>
    <row r="2" spans="3:41" ht="15">
      <c r="C2" s="45"/>
      <c r="D2" s="207" t="s">
        <v>0</v>
      </c>
      <c r="E2" s="207"/>
      <c r="F2" s="207" t="s">
        <v>1</v>
      </c>
      <c r="G2" s="207"/>
      <c r="H2" s="207" t="s">
        <v>2</v>
      </c>
      <c r="I2" s="207"/>
      <c r="J2" s="207" t="s">
        <v>3</v>
      </c>
      <c r="K2" s="207"/>
      <c r="L2" s="207" t="s">
        <v>4</v>
      </c>
      <c r="M2" s="207"/>
      <c r="N2" s="207" t="s">
        <v>5</v>
      </c>
      <c r="O2" s="207"/>
      <c r="P2" s="207" t="s">
        <v>6</v>
      </c>
      <c r="Q2" s="208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</row>
    <row r="3" spans="3:41" ht="15">
      <c r="C3" s="46" t="s">
        <v>7</v>
      </c>
      <c r="D3" s="44" t="s">
        <v>121</v>
      </c>
      <c r="E3" s="44" t="s">
        <v>122</v>
      </c>
      <c r="F3" s="44" t="s">
        <v>121</v>
      </c>
      <c r="G3" s="44" t="s">
        <v>122</v>
      </c>
      <c r="H3" s="44" t="s">
        <v>121</v>
      </c>
      <c r="I3" s="44" t="s">
        <v>122</v>
      </c>
      <c r="J3" s="44" t="s">
        <v>121</v>
      </c>
      <c r="K3" s="44" t="s">
        <v>122</v>
      </c>
      <c r="L3" s="44" t="s">
        <v>121</v>
      </c>
      <c r="M3" s="44" t="s">
        <v>122</v>
      </c>
      <c r="N3" s="44" t="s">
        <v>121</v>
      </c>
      <c r="O3" s="44" t="s">
        <v>122</v>
      </c>
      <c r="P3" s="44" t="s">
        <v>121</v>
      </c>
      <c r="Q3" s="47" t="s">
        <v>122</v>
      </c>
      <c r="AH3" s="71"/>
      <c r="AI3" s="71"/>
      <c r="AJ3" s="71"/>
      <c r="AK3" s="71"/>
      <c r="AL3" s="71"/>
      <c r="AM3" s="71"/>
      <c r="AN3" s="71"/>
      <c r="AO3" s="71"/>
    </row>
    <row r="4" spans="3:41" ht="15">
      <c r="C4" s="48" t="s">
        <v>8</v>
      </c>
      <c r="D4" s="72">
        <f>$C$30</f>
        <v>1</v>
      </c>
      <c r="E4" s="178">
        <f>'B21'!E4</f>
        <v>35.76375</v>
      </c>
      <c r="F4" s="72">
        <f>$C$30</f>
        <v>1</v>
      </c>
      <c r="G4" s="178">
        <f>'B21'!G4</f>
        <v>33.87375</v>
      </c>
      <c r="H4" s="72">
        <f>$C$30</f>
        <v>1</v>
      </c>
      <c r="I4" s="178">
        <f>'B21'!I4</f>
        <v>35.6025</v>
      </c>
      <c r="J4" s="72">
        <f>$C$30</f>
        <v>1</v>
      </c>
      <c r="K4" s="178">
        <f>'B21'!K4</f>
        <v>32.985</v>
      </c>
      <c r="L4" s="72">
        <f>$C$30</f>
        <v>1</v>
      </c>
      <c r="M4" s="180">
        <f>'B21'!M4</f>
        <v>32.47875</v>
      </c>
      <c r="N4" s="72">
        <f>$C$30</f>
        <v>1</v>
      </c>
      <c r="O4" s="180">
        <f>'B21'!O4</f>
        <v>29.95375</v>
      </c>
      <c r="P4" s="72">
        <f>$C$30</f>
        <v>1</v>
      </c>
      <c r="Q4" s="181">
        <f>'B21'!Q4</f>
        <v>29.54</v>
      </c>
      <c r="S4" s="88"/>
      <c r="T4" s="89"/>
      <c r="U4" s="22"/>
      <c r="V4" s="89"/>
      <c r="W4" s="22"/>
      <c r="X4" s="89"/>
      <c r="Y4" s="22"/>
      <c r="Z4" s="89"/>
      <c r="AA4" s="22"/>
      <c r="AB4" s="89"/>
      <c r="AC4" s="22"/>
      <c r="AD4" s="89"/>
      <c r="AE4" s="22"/>
      <c r="AF4" s="89"/>
      <c r="AG4" s="22"/>
      <c r="AH4" s="89"/>
      <c r="AI4" s="22"/>
      <c r="AJ4" s="89"/>
      <c r="AK4" s="22"/>
      <c r="AL4" s="89"/>
      <c r="AM4" s="22"/>
      <c r="AN4" s="89"/>
      <c r="AO4" s="22"/>
    </row>
    <row r="5" spans="3:41" ht="15">
      <c r="C5" s="48" t="s">
        <v>9</v>
      </c>
      <c r="D5" s="72">
        <f aca="true" t="shared" si="0" ref="D5:P27">$C$30</f>
        <v>1</v>
      </c>
      <c r="E5" s="178">
        <f>'B21'!E5</f>
        <v>35.6125</v>
      </c>
      <c r="F5" s="72">
        <f t="shared" si="0"/>
        <v>1</v>
      </c>
      <c r="G5" s="178">
        <f>'B21'!G5</f>
        <v>33.65375</v>
      </c>
      <c r="H5" s="72">
        <f t="shared" si="0"/>
        <v>1</v>
      </c>
      <c r="I5" s="178">
        <f>'B21'!I5</f>
        <v>32.46625</v>
      </c>
      <c r="J5" s="72">
        <f t="shared" si="0"/>
        <v>1</v>
      </c>
      <c r="K5" s="178">
        <f>'B21'!K5</f>
        <v>32.82125</v>
      </c>
      <c r="L5" s="72">
        <f t="shared" si="0"/>
        <v>1</v>
      </c>
      <c r="M5" s="180">
        <f>'B21'!M5</f>
        <v>32.13625</v>
      </c>
      <c r="N5" s="72">
        <f t="shared" si="0"/>
        <v>1</v>
      </c>
      <c r="O5" s="180">
        <f>'B21'!O5</f>
        <v>32.3725</v>
      </c>
      <c r="P5" s="72">
        <f t="shared" si="0"/>
        <v>1</v>
      </c>
      <c r="Q5" s="181">
        <f>'B21'!Q5</f>
        <v>30.2225</v>
      </c>
      <c r="S5" s="88"/>
      <c r="T5" s="89"/>
      <c r="U5" s="22"/>
      <c r="V5" s="89"/>
      <c r="W5" s="22"/>
      <c r="X5" s="89"/>
      <c r="Y5" s="22"/>
      <c r="Z5" s="89"/>
      <c r="AA5" s="22"/>
      <c r="AB5" s="89"/>
      <c r="AC5" s="22"/>
      <c r="AD5" s="89"/>
      <c r="AE5" s="22"/>
      <c r="AF5" s="89"/>
      <c r="AG5" s="22"/>
      <c r="AH5" s="89"/>
      <c r="AI5" s="22"/>
      <c r="AJ5" s="89"/>
      <c r="AK5" s="22"/>
      <c r="AL5" s="89"/>
      <c r="AM5" s="22"/>
      <c r="AN5" s="89"/>
      <c r="AO5" s="22"/>
    </row>
    <row r="6" spans="3:41" ht="15">
      <c r="C6" s="48" t="s">
        <v>10</v>
      </c>
      <c r="D6" s="72">
        <f t="shared" si="0"/>
        <v>1</v>
      </c>
      <c r="E6" s="178">
        <f>'B21'!E6</f>
        <v>35.10375</v>
      </c>
      <c r="F6" s="72">
        <f t="shared" si="0"/>
        <v>1</v>
      </c>
      <c r="G6" s="178">
        <f>'B21'!G6</f>
        <v>34.0875</v>
      </c>
      <c r="H6" s="72">
        <f t="shared" si="0"/>
        <v>1</v>
      </c>
      <c r="I6" s="178">
        <f>'B21'!I6</f>
        <v>32.1325</v>
      </c>
      <c r="J6" s="72">
        <f t="shared" si="0"/>
        <v>1</v>
      </c>
      <c r="K6" s="178">
        <f>'B21'!K6</f>
        <v>32.64375</v>
      </c>
      <c r="L6" s="72">
        <f t="shared" si="0"/>
        <v>1</v>
      </c>
      <c r="M6" s="180">
        <f>'B21'!M6</f>
        <v>34.91875</v>
      </c>
      <c r="N6" s="72">
        <f t="shared" si="0"/>
        <v>1</v>
      </c>
      <c r="O6" s="180">
        <f>'B21'!O6</f>
        <v>30.48375</v>
      </c>
      <c r="P6" s="72">
        <f t="shared" si="0"/>
        <v>1</v>
      </c>
      <c r="Q6" s="181">
        <f>'B21'!Q6</f>
        <v>30.13625</v>
      </c>
      <c r="S6" s="88"/>
      <c r="T6" s="89"/>
      <c r="U6" s="22"/>
      <c r="V6" s="89"/>
      <c r="W6" s="22"/>
      <c r="X6" s="89"/>
      <c r="Y6" s="22"/>
      <c r="Z6" s="89"/>
      <c r="AA6" s="22"/>
      <c r="AB6" s="89"/>
      <c r="AC6" s="22"/>
      <c r="AD6" s="89"/>
      <c r="AE6" s="22"/>
      <c r="AF6" s="89"/>
      <c r="AG6" s="22"/>
      <c r="AH6" s="89"/>
      <c r="AI6" s="22"/>
      <c r="AJ6" s="89"/>
      <c r="AK6" s="22"/>
      <c r="AL6" s="89"/>
      <c r="AM6" s="22"/>
      <c r="AN6" s="89"/>
      <c r="AO6" s="22"/>
    </row>
    <row r="7" spans="3:41" ht="15">
      <c r="C7" s="48" t="s">
        <v>11</v>
      </c>
      <c r="D7" s="72">
        <f t="shared" si="0"/>
        <v>1</v>
      </c>
      <c r="E7" s="178">
        <f>'B21'!E7</f>
        <v>35.01</v>
      </c>
      <c r="F7" s="72">
        <f t="shared" si="0"/>
        <v>1</v>
      </c>
      <c r="G7" s="178">
        <f>'B21'!G7</f>
        <v>32.96375</v>
      </c>
      <c r="H7" s="72">
        <f t="shared" si="0"/>
        <v>1</v>
      </c>
      <c r="I7" s="178">
        <f>'B21'!I7</f>
        <v>31.89125</v>
      </c>
      <c r="J7" s="72">
        <f t="shared" si="0"/>
        <v>1</v>
      </c>
      <c r="K7" s="178">
        <f>'B21'!K7</f>
        <v>33.10375</v>
      </c>
      <c r="L7" s="72">
        <f t="shared" si="0"/>
        <v>1</v>
      </c>
      <c r="M7" s="180">
        <f>'B21'!M7</f>
        <v>33.585</v>
      </c>
      <c r="N7" s="72">
        <f t="shared" si="0"/>
        <v>1</v>
      </c>
      <c r="O7" s="180">
        <f>'B21'!O7</f>
        <v>30.63125</v>
      </c>
      <c r="P7" s="72">
        <f t="shared" si="0"/>
        <v>1</v>
      </c>
      <c r="Q7" s="181">
        <f>'B21'!Q7</f>
        <v>30.7375</v>
      </c>
      <c r="S7" s="88"/>
      <c r="T7" s="89"/>
      <c r="U7" s="22"/>
      <c r="V7" s="89"/>
      <c r="W7" s="22"/>
      <c r="X7" s="89"/>
      <c r="Y7" s="22"/>
      <c r="Z7" s="89"/>
      <c r="AA7" s="22"/>
      <c r="AB7" s="89"/>
      <c r="AC7" s="22"/>
      <c r="AD7" s="89"/>
      <c r="AE7" s="22"/>
      <c r="AF7" s="89"/>
      <c r="AG7" s="22"/>
      <c r="AH7" s="89"/>
      <c r="AI7" s="22"/>
      <c r="AJ7" s="89"/>
      <c r="AK7" s="22"/>
      <c r="AL7" s="89"/>
      <c r="AM7" s="22"/>
      <c r="AN7" s="89"/>
      <c r="AO7" s="22"/>
    </row>
    <row r="8" spans="3:41" ht="15">
      <c r="C8" s="48" t="s">
        <v>12</v>
      </c>
      <c r="D8" s="72">
        <f t="shared" si="0"/>
        <v>1</v>
      </c>
      <c r="E8" s="178">
        <f>'B21'!E8</f>
        <v>35.835</v>
      </c>
      <c r="F8" s="72">
        <f t="shared" si="0"/>
        <v>1</v>
      </c>
      <c r="G8" s="178">
        <f>'B21'!G8</f>
        <v>31.34125</v>
      </c>
      <c r="H8" s="72">
        <f t="shared" si="0"/>
        <v>1</v>
      </c>
      <c r="I8" s="178">
        <f>'B21'!I8</f>
        <v>32.03</v>
      </c>
      <c r="J8" s="72">
        <f t="shared" si="0"/>
        <v>1</v>
      </c>
      <c r="K8" s="178">
        <f>'B21'!K8</f>
        <v>34.925</v>
      </c>
      <c r="L8" s="72">
        <f t="shared" si="0"/>
        <v>1</v>
      </c>
      <c r="M8" s="180">
        <f>'B21'!M8</f>
        <v>32.90625</v>
      </c>
      <c r="N8" s="72">
        <f t="shared" si="0"/>
        <v>1</v>
      </c>
      <c r="O8" s="180">
        <f>'B21'!O8</f>
        <v>29.5425</v>
      </c>
      <c r="P8" s="72">
        <f t="shared" si="0"/>
        <v>1</v>
      </c>
      <c r="Q8" s="181">
        <f>'B21'!Q8</f>
        <v>30.06375</v>
      </c>
      <c r="S8" s="88"/>
      <c r="T8" s="89"/>
      <c r="U8" s="22"/>
      <c r="V8" s="89"/>
      <c r="W8" s="22"/>
      <c r="X8" s="89"/>
      <c r="Y8" s="22"/>
      <c r="Z8" s="89"/>
      <c r="AA8" s="22"/>
      <c r="AB8" s="89"/>
      <c r="AC8" s="22"/>
      <c r="AD8" s="89"/>
      <c r="AE8" s="22"/>
      <c r="AF8" s="89"/>
      <c r="AG8" s="22"/>
      <c r="AH8" s="89"/>
      <c r="AI8" s="22"/>
      <c r="AJ8" s="89"/>
      <c r="AK8" s="22"/>
      <c r="AL8" s="22"/>
      <c r="AM8" s="22"/>
      <c r="AN8" s="89"/>
      <c r="AO8" s="22"/>
    </row>
    <row r="9" spans="3:41" ht="15">
      <c r="C9" s="48" t="s">
        <v>13</v>
      </c>
      <c r="D9" s="72">
        <f t="shared" si="0"/>
        <v>1</v>
      </c>
      <c r="E9" s="178">
        <f>'B21'!E9</f>
        <v>34.595</v>
      </c>
      <c r="F9" s="72">
        <f t="shared" si="0"/>
        <v>1</v>
      </c>
      <c r="G9" s="178">
        <f>'B21'!G9</f>
        <v>31.09</v>
      </c>
      <c r="H9" s="72">
        <f t="shared" si="0"/>
        <v>1</v>
      </c>
      <c r="I9" s="178">
        <f>'B21'!I9</f>
        <v>31.16625</v>
      </c>
      <c r="J9" s="72">
        <f t="shared" si="0"/>
        <v>1</v>
      </c>
      <c r="K9" s="178">
        <f>'B21'!K9</f>
        <v>34.59</v>
      </c>
      <c r="L9" s="72">
        <f t="shared" si="0"/>
        <v>1</v>
      </c>
      <c r="M9" s="180">
        <f>'B21'!M9</f>
        <v>29.90625</v>
      </c>
      <c r="N9" s="72">
        <f t="shared" si="0"/>
        <v>1</v>
      </c>
      <c r="O9" s="180">
        <f>'B21'!O9</f>
        <v>30.15</v>
      </c>
      <c r="P9" s="72">
        <f t="shared" si="0"/>
        <v>1</v>
      </c>
      <c r="Q9" s="181">
        <f>'B21'!Q9</f>
        <v>30.25375</v>
      </c>
      <c r="S9" s="88"/>
      <c r="T9" s="89"/>
      <c r="U9" s="22"/>
      <c r="V9" s="89"/>
      <c r="W9" s="22"/>
      <c r="X9" s="89"/>
      <c r="Y9" s="22"/>
      <c r="Z9" s="89"/>
      <c r="AA9" s="22"/>
      <c r="AB9" s="89"/>
      <c r="AC9" s="22"/>
      <c r="AD9" s="89"/>
      <c r="AE9" s="22"/>
      <c r="AF9" s="89"/>
      <c r="AG9" s="22"/>
      <c r="AH9" s="89"/>
      <c r="AI9" s="22"/>
      <c r="AJ9" s="89"/>
      <c r="AK9" s="22"/>
      <c r="AL9" s="89"/>
      <c r="AM9" s="22"/>
      <c r="AN9" s="89"/>
      <c r="AO9" s="22"/>
    </row>
    <row r="10" spans="3:41" ht="15">
      <c r="C10" s="48" t="s">
        <v>14</v>
      </c>
      <c r="D10" s="72">
        <f t="shared" si="0"/>
        <v>1</v>
      </c>
      <c r="E10" s="178">
        <f>'B21'!E10</f>
        <v>34.46125</v>
      </c>
      <c r="F10" s="72">
        <f t="shared" si="0"/>
        <v>1</v>
      </c>
      <c r="G10" s="178">
        <f>'B21'!G10</f>
        <v>31.9425</v>
      </c>
      <c r="H10" s="72">
        <f t="shared" si="0"/>
        <v>1</v>
      </c>
      <c r="I10" s="178">
        <f>'B21'!I10</f>
        <v>32.82125</v>
      </c>
      <c r="J10" s="72">
        <f t="shared" si="0"/>
        <v>1</v>
      </c>
      <c r="K10" s="178">
        <f>'B21'!K10</f>
        <v>34.2075</v>
      </c>
      <c r="L10" s="72">
        <f t="shared" si="0"/>
        <v>1</v>
      </c>
      <c r="M10" s="180">
        <f>'B21'!M10</f>
        <v>30.2575</v>
      </c>
      <c r="N10" s="72">
        <f t="shared" si="0"/>
        <v>1</v>
      </c>
      <c r="O10" s="180">
        <f>'B21'!O10</f>
        <v>30.7725</v>
      </c>
      <c r="P10" s="72">
        <f t="shared" si="0"/>
        <v>1</v>
      </c>
      <c r="Q10" s="181">
        <f>'B21'!Q10</f>
        <v>30.6525</v>
      </c>
      <c r="S10" s="88"/>
      <c r="T10" s="89"/>
      <c r="U10" s="22"/>
      <c r="V10" s="89"/>
      <c r="W10" s="22"/>
      <c r="X10" s="89"/>
      <c r="Y10" s="22"/>
      <c r="Z10" s="89"/>
      <c r="AA10" s="22"/>
      <c r="AB10" s="89"/>
      <c r="AC10" s="22"/>
      <c r="AD10" s="89"/>
      <c r="AE10" s="22"/>
      <c r="AF10" s="89"/>
      <c r="AG10" s="22"/>
      <c r="AH10" s="89"/>
      <c r="AI10" s="22"/>
      <c r="AJ10" s="89"/>
      <c r="AK10" s="22"/>
      <c r="AL10" s="89"/>
      <c r="AM10" s="22"/>
      <c r="AN10" s="89"/>
      <c r="AO10" s="22"/>
    </row>
    <row r="11" spans="3:41" ht="15">
      <c r="C11" s="48" t="s">
        <v>15</v>
      </c>
      <c r="D11" s="72">
        <f t="shared" si="0"/>
        <v>1</v>
      </c>
      <c r="E11" s="178">
        <f>'B21'!E11</f>
        <v>35.66875</v>
      </c>
      <c r="F11" s="72">
        <f t="shared" si="0"/>
        <v>1</v>
      </c>
      <c r="G11" s="178">
        <f>'B21'!G11</f>
        <v>31.22125</v>
      </c>
      <c r="H11" s="72">
        <f t="shared" si="0"/>
        <v>1</v>
      </c>
      <c r="I11" s="178">
        <f>'B21'!I11</f>
        <v>33.63875</v>
      </c>
      <c r="J11" s="72">
        <f t="shared" si="0"/>
        <v>1</v>
      </c>
      <c r="K11" s="178">
        <f>'B21'!K11</f>
        <v>33.2825</v>
      </c>
      <c r="L11" s="72">
        <f t="shared" si="0"/>
        <v>1</v>
      </c>
      <c r="M11" s="180">
        <f>'B21'!M11</f>
        <v>31.605</v>
      </c>
      <c r="N11" s="72">
        <f t="shared" si="0"/>
        <v>1</v>
      </c>
      <c r="O11" s="180">
        <f>'B21'!O11</f>
        <v>31.23125</v>
      </c>
      <c r="P11" s="72">
        <f t="shared" si="0"/>
        <v>1</v>
      </c>
      <c r="Q11" s="181">
        <f>'B21'!Q11</f>
        <v>31.21125</v>
      </c>
      <c r="S11" s="88"/>
      <c r="T11" s="89"/>
      <c r="U11" s="22"/>
      <c r="V11" s="89"/>
      <c r="W11" s="22"/>
      <c r="X11" s="89"/>
      <c r="Y11" s="22"/>
      <c r="Z11" s="89"/>
      <c r="AA11" s="22"/>
      <c r="AB11" s="89"/>
      <c r="AC11" s="22"/>
      <c r="AD11" s="89"/>
      <c r="AE11" s="22"/>
      <c r="AF11" s="89"/>
      <c r="AG11" s="22"/>
      <c r="AH11" s="89"/>
      <c r="AI11" s="22"/>
      <c r="AJ11" s="89"/>
      <c r="AK11" s="22"/>
      <c r="AL11" s="89"/>
      <c r="AM11" s="22"/>
      <c r="AN11" s="89"/>
      <c r="AO11" s="22"/>
    </row>
    <row r="12" spans="3:41" ht="15">
      <c r="C12" s="48" t="s">
        <v>16</v>
      </c>
      <c r="D12" s="72">
        <f t="shared" si="0"/>
        <v>1</v>
      </c>
      <c r="E12" s="178">
        <f>'B21'!E12</f>
        <v>33.70875</v>
      </c>
      <c r="F12" s="72">
        <f t="shared" si="0"/>
        <v>1</v>
      </c>
      <c r="G12" s="178">
        <f>'B21'!G12</f>
        <v>30.64875</v>
      </c>
      <c r="H12" s="72">
        <f t="shared" si="0"/>
        <v>1</v>
      </c>
      <c r="I12" s="178">
        <f>'B21'!I12</f>
        <v>31.00625</v>
      </c>
      <c r="J12" s="72">
        <f t="shared" si="0"/>
        <v>1</v>
      </c>
      <c r="K12" s="178">
        <f>'B21'!K12</f>
        <v>31.30875</v>
      </c>
      <c r="L12" s="72">
        <f t="shared" si="0"/>
        <v>1</v>
      </c>
      <c r="M12" s="180">
        <f>'B21'!M12</f>
        <v>32.465</v>
      </c>
      <c r="N12" s="72">
        <f t="shared" si="0"/>
        <v>1</v>
      </c>
      <c r="O12" s="180">
        <f>'B21'!O12</f>
        <v>33.28</v>
      </c>
      <c r="P12" s="72">
        <f t="shared" si="0"/>
        <v>1</v>
      </c>
      <c r="Q12" s="181">
        <f>'B21'!Q12</f>
        <v>30.1775</v>
      </c>
      <c r="S12" s="88"/>
      <c r="T12" s="89"/>
      <c r="U12" s="22"/>
      <c r="V12" s="89"/>
      <c r="W12" s="22"/>
      <c r="X12" s="89"/>
      <c r="Y12" s="22"/>
      <c r="Z12" s="89"/>
      <c r="AA12" s="22"/>
      <c r="AB12" s="89"/>
      <c r="AC12" s="22"/>
      <c r="AD12" s="89"/>
      <c r="AE12" s="22"/>
      <c r="AF12" s="89"/>
      <c r="AG12" s="22"/>
      <c r="AH12" s="89"/>
      <c r="AI12" s="22"/>
      <c r="AJ12" s="89"/>
      <c r="AK12" s="22"/>
      <c r="AL12" s="89"/>
      <c r="AM12" s="22"/>
      <c r="AN12" s="89"/>
      <c r="AO12" s="22"/>
    </row>
    <row r="13" spans="3:41" ht="15">
      <c r="C13" s="48" t="s">
        <v>17</v>
      </c>
      <c r="D13" s="72">
        <f t="shared" si="0"/>
        <v>1</v>
      </c>
      <c r="E13" s="178">
        <f>'B21'!E13</f>
        <v>34.1225</v>
      </c>
      <c r="F13" s="72">
        <f t="shared" si="0"/>
        <v>1</v>
      </c>
      <c r="G13" s="178">
        <f>'B21'!G13</f>
        <v>29.6225</v>
      </c>
      <c r="H13" s="72">
        <f t="shared" si="0"/>
        <v>1</v>
      </c>
      <c r="I13" s="178">
        <f>'B21'!I13</f>
        <v>33.71375</v>
      </c>
      <c r="J13" s="72">
        <f t="shared" si="0"/>
        <v>1</v>
      </c>
      <c r="K13" s="178">
        <f>'B21'!K13</f>
        <v>31.08375</v>
      </c>
      <c r="L13" s="72">
        <f t="shared" si="0"/>
        <v>1</v>
      </c>
      <c r="M13" s="180">
        <f>'B21'!M13</f>
        <v>33.33625</v>
      </c>
      <c r="N13" s="72">
        <f t="shared" si="0"/>
        <v>1</v>
      </c>
      <c r="O13" s="180">
        <f>'B21'!O13</f>
        <v>32.81</v>
      </c>
      <c r="P13" s="72">
        <f t="shared" si="0"/>
        <v>1</v>
      </c>
      <c r="Q13" s="181">
        <f>'B21'!Q13</f>
        <v>29.3875</v>
      </c>
      <c r="S13" s="88"/>
      <c r="T13" s="89"/>
      <c r="U13" s="22"/>
      <c r="V13" s="89"/>
      <c r="W13" s="22"/>
      <c r="X13" s="89"/>
      <c r="Y13" s="22"/>
      <c r="Z13" s="89"/>
      <c r="AA13" s="22"/>
      <c r="AB13" s="89"/>
      <c r="AC13" s="22"/>
      <c r="AD13" s="89"/>
      <c r="AE13" s="22"/>
      <c r="AF13" s="89"/>
      <c r="AG13" s="22"/>
      <c r="AH13" s="89"/>
      <c r="AI13" s="22"/>
      <c r="AJ13" s="89"/>
      <c r="AK13" s="22"/>
      <c r="AL13" s="89"/>
      <c r="AM13" s="22"/>
      <c r="AN13" s="89"/>
      <c r="AO13" s="22"/>
    </row>
    <row r="14" spans="3:41" ht="15">
      <c r="C14" s="48" t="s">
        <v>18</v>
      </c>
      <c r="D14" s="72">
        <f t="shared" si="0"/>
        <v>1</v>
      </c>
      <c r="E14" s="178">
        <f>'B21'!E14</f>
        <v>34.13125</v>
      </c>
      <c r="F14" s="72">
        <f t="shared" si="0"/>
        <v>1</v>
      </c>
      <c r="G14" s="178">
        <f>'B21'!G14</f>
        <v>30.94375</v>
      </c>
      <c r="H14" s="72">
        <f t="shared" si="0"/>
        <v>1</v>
      </c>
      <c r="I14" s="178">
        <f>'B21'!I14</f>
        <v>32.17375</v>
      </c>
      <c r="J14" s="72">
        <f t="shared" si="0"/>
        <v>1</v>
      </c>
      <c r="K14" s="178">
        <f>'B21'!K14</f>
        <v>30.935</v>
      </c>
      <c r="L14" s="72">
        <f t="shared" si="0"/>
        <v>1</v>
      </c>
      <c r="M14" s="180">
        <f>'B21'!M14</f>
        <v>32.27375</v>
      </c>
      <c r="N14" s="72">
        <f t="shared" si="0"/>
        <v>1</v>
      </c>
      <c r="O14" s="180">
        <f>'B21'!O14</f>
        <v>30.82</v>
      </c>
      <c r="P14" s="72">
        <f t="shared" si="0"/>
        <v>1</v>
      </c>
      <c r="Q14" s="181">
        <f>'B21'!Q14</f>
        <v>29.39875</v>
      </c>
      <c r="S14" s="88"/>
      <c r="T14" s="89"/>
      <c r="U14" s="22"/>
      <c r="V14" s="89"/>
      <c r="W14" s="22"/>
      <c r="X14" s="89"/>
      <c r="Y14" s="22"/>
      <c r="Z14" s="89"/>
      <c r="AA14" s="22"/>
      <c r="AB14" s="89"/>
      <c r="AC14" s="22"/>
      <c r="AD14" s="89"/>
      <c r="AE14" s="22"/>
      <c r="AF14" s="89"/>
      <c r="AG14" s="22"/>
      <c r="AH14" s="89"/>
      <c r="AI14" s="22"/>
      <c r="AJ14" s="89"/>
      <c r="AK14" s="22"/>
      <c r="AL14" s="89"/>
      <c r="AM14" s="22"/>
      <c r="AN14" s="89"/>
      <c r="AO14" s="22"/>
    </row>
    <row r="15" spans="3:41" ht="15">
      <c r="C15" s="48" t="s">
        <v>19</v>
      </c>
      <c r="D15" s="72">
        <f t="shared" si="0"/>
        <v>1</v>
      </c>
      <c r="E15" s="178">
        <f>'B21'!E15</f>
        <v>34.64125</v>
      </c>
      <c r="F15" s="72">
        <f t="shared" si="0"/>
        <v>1</v>
      </c>
      <c r="G15" s="178">
        <f>'B21'!G15</f>
        <v>30.585</v>
      </c>
      <c r="H15" s="72">
        <f t="shared" si="0"/>
        <v>1</v>
      </c>
      <c r="I15" s="178">
        <f>'B21'!I15</f>
        <v>31.2575</v>
      </c>
      <c r="J15" s="72">
        <f t="shared" si="0"/>
        <v>1</v>
      </c>
      <c r="K15" s="178">
        <f>'B21'!K15</f>
        <v>30.72375</v>
      </c>
      <c r="L15" s="72">
        <f t="shared" si="0"/>
        <v>1</v>
      </c>
      <c r="M15" s="180">
        <f>'B21'!M15</f>
        <v>31.52375</v>
      </c>
      <c r="N15" s="72">
        <f t="shared" si="0"/>
        <v>1</v>
      </c>
      <c r="O15" s="180">
        <f>'B21'!O15</f>
        <v>28.1675</v>
      </c>
      <c r="P15" s="72">
        <f t="shared" si="0"/>
        <v>1</v>
      </c>
      <c r="Q15" s="181">
        <f>'B21'!Q15</f>
        <v>28.90875</v>
      </c>
      <c r="S15" s="88"/>
      <c r="T15" s="89"/>
      <c r="U15" s="22"/>
      <c r="V15" s="89"/>
      <c r="W15" s="22"/>
      <c r="X15" s="89"/>
      <c r="Y15" s="22"/>
      <c r="Z15" s="89"/>
      <c r="AA15" s="22"/>
      <c r="AB15" s="89"/>
      <c r="AC15" s="22"/>
      <c r="AD15" s="89"/>
      <c r="AE15" s="22"/>
      <c r="AF15" s="89"/>
      <c r="AG15" s="22"/>
      <c r="AH15" s="89"/>
      <c r="AI15" s="22"/>
      <c r="AJ15" s="89"/>
      <c r="AK15" s="22"/>
      <c r="AL15" s="89"/>
      <c r="AM15" s="22"/>
      <c r="AN15" s="89"/>
      <c r="AO15" s="22"/>
    </row>
    <row r="16" spans="3:41" ht="15">
      <c r="C16" s="48" t="s">
        <v>20</v>
      </c>
      <c r="D16" s="72">
        <f t="shared" si="0"/>
        <v>1</v>
      </c>
      <c r="E16" s="178">
        <f>'B21'!E16</f>
        <v>34.78125</v>
      </c>
      <c r="F16" s="72">
        <f t="shared" si="0"/>
        <v>1</v>
      </c>
      <c r="G16" s="178">
        <f>'B21'!G16</f>
        <v>29.31125</v>
      </c>
      <c r="H16" s="72">
        <f t="shared" si="0"/>
        <v>1</v>
      </c>
      <c r="I16" s="178">
        <f>'B21'!I16</f>
        <v>33.13875</v>
      </c>
      <c r="J16" s="72">
        <f t="shared" si="0"/>
        <v>1</v>
      </c>
      <c r="K16" s="178">
        <f>'B21'!K16</f>
        <v>30.74625</v>
      </c>
      <c r="L16" s="72">
        <f t="shared" si="0"/>
        <v>1</v>
      </c>
      <c r="M16" s="180">
        <f>'B21'!M16</f>
        <v>31.1975</v>
      </c>
      <c r="N16" s="72">
        <f t="shared" si="0"/>
        <v>1</v>
      </c>
      <c r="O16" s="180">
        <f>'B21'!O16</f>
        <v>28.67875</v>
      </c>
      <c r="P16" s="72">
        <f t="shared" si="0"/>
        <v>1</v>
      </c>
      <c r="Q16" s="181">
        <f>'B21'!Q16</f>
        <v>28.0325</v>
      </c>
      <c r="S16" s="88"/>
      <c r="T16" s="89"/>
      <c r="U16" s="22"/>
      <c r="V16" s="89"/>
      <c r="W16" s="22"/>
      <c r="X16" s="89"/>
      <c r="Y16" s="22"/>
      <c r="Z16" s="89"/>
      <c r="AA16" s="22"/>
      <c r="AB16" s="89"/>
      <c r="AC16" s="22"/>
      <c r="AD16" s="89"/>
      <c r="AE16" s="22"/>
      <c r="AF16" s="89"/>
      <c r="AG16" s="22"/>
      <c r="AH16" s="89"/>
      <c r="AI16" s="22"/>
      <c r="AJ16" s="89"/>
      <c r="AK16" s="22"/>
      <c r="AL16" s="89"/>
      <c r="AM16" s="22"/>
      <c r="AN16" s="89"/>
      <c r="AO16" s="22"/>
    </row>
    <row r="17" spans="3:41" ht="15">
      <c r="C17" s="48" t="s">
        <v>21</v>
      </c>
      <c r="D17" s="72">
        <f t="shared" si="0"/>
        <v>1</v>
      </c>
      <c r="E17" s="178">
        <f>'B21'!E17</f>
        <v>33.53875</v>
      </c>
      <c r="F17" s="72">
        <f t="shared" si="0"/>
        <v>1</v>
      </c>
      <c r="G17" s="178">
        <f>'B21'!G17</f>
        <v>29.015</v>
      </c>
      <c r="H17" s="72">
        <f t="shared" si="0"/>
        <v>1</v>
      </c>
      <c r="I17" s="178">
        <f>'B21'!I17</f>
        <v>31.54625</v>
      </c>
      <c r="J17" s="72">
        <f t="shared" si="0"/>
        <v>1</v>
      </c>
      <c r="K17" s="178">
        <f>'B21'!K17</f>
        <v>30.365</v>
      </c>
      <c r="L17" s="72">
        <f t="shared" si="0"/>
        <v>1</v>
      </c>
      <c r="M17" s="180">
        <f>'B21'!M17</f>
        <v>32.1675</v>
      </c>
      <c r="N17" s="72">
        <f t="shared" si="0"/>
        <v>1</v>
      </c>
      <c r="O17" s="180">
        <f>'B21'!O17</f>
        <v>28.2875</v>
      </c>
      <c r="P17" s="72">
        <f t="shared" si="0"/>
        <v>1</v>
      </c>
      <c r="Q17" s="181">
        <f>'B21'!Q17</f>
        <v>29.09375</v>
      </c>
      <c r="S17" s="88"/>
      <c r="T17" s="89"/>
      <c r="U17" s="22"/>
      <c r="V17" s="89"/>
      <c r="W17" s="22"/>
      <c r="X17" s="89"/>
      <c r="Y17" s="22"/>
      <c r="Z17" s="89"/>
      <c r="AA17" s="22"/>
      <c r="AB17" s="89"/>
      <c r="AC17" s="22"/>
      <c r="AD17" s="89"/>
      <c r="AE17" s="22"/>
      <c r="AF17" s="89"/>
      <c r="AG17" s="22"/>
      <c r="AH17" s="89"/>
      <c r="AI17" s="22"/>
      <c r="AJ17" s="89"/>
      <c r="AK17" s="22"/>
      <c r="AL17" s="89"/>
      <c r="AM17" s="22"/>
      <c r="AN17" s="89"/>
      <c r="AO17" s="22"/>
    </row>
    <row r="18" spans="3:41" ht="15">
      <c r="C18" s="48" t="s">
        <v>22</v>
      </c>
      <c r="D18" s="72">
        <f t="shared" si="0"/>
        <v>1</v>
      </c>
      <c r="E18" s="178">
        <f>'B21'!E18</f>
        <v>33.94875</v>
      </c>
      <c r="F18" s="72">
        <f t="shared" si="0"/>
        <v>1</v>
      </c>
      <c r="G18" s="178">
        <f>'B21'!G18</f>
        <v>29.7325</v>
      </c>
      <c r="H18" s="72">
        <f t="shared" si="0"/>
        <v>1</v>
      </c>
      <c r="I18" s="178">
        <f>'B21'!I18</f>
        <v>31.935</v>
      </c>
      <c r="J18" s="72">
        <f t="shared" si="0"/>
        <v>1</v>
      </c>
      <c r="K18" s="178">
        <f>'B21'!K18</f>
        <v>30.3875</v>
      </c>
      <c r="L18" s="72">
        <f t="shared" si="0"/>
        <v>1</v>
      </c>
      <c r="M18" s="180">
        <f>'B21'!M18</f>
        <v>32.02875</v>
      </c>
      <c r="N18" s="72">
        <f t="shared" si="0"/>
        <v>1</v>
      </c>
      <c r="O18" s="180">
        <f>'B21'!O18</f>
        <v>28.14875</v>
      </c>
      <c r="P18" s="72">
        <f t="shared" si="0"/>
        <v>1</v>
      </c>
      <c r="Q18" s="181">
        <f>'B21'!Q18</f>
        <v>28.295</v>
      </c>
      <c r="S18" s="88"/>
      <c r="T18" s="89"/>
      <c r="U18" s="22"/>
      <c r="V18" s="89"/>
      <c r="W18" s="22"/>
      <c r="X18" s="89"/>
      <c r="Y18" s="22"/>
      <c r="Z18" s="89"/>
      <c r="AA18" s="22"/>
      <c r="AB18" s="89"/>
      <c r="AC18" s="22"/>
      <c r="AD18" s="89"/>
      <c r="AE18" s="22"/>
      <c r="AF18" s="89"/>
      <c r="AG18" s="22"/>
      <c r="AH18" s="89"/>
      <c r="AI18" s="22"/>
      <c r="AJ18" s="89"/>
      <c r="AK18" s="22"/>
      <c r="AL18" s="89"/>
      <c r="AM18" s="22"/>
      <c r="AN18" s="89"/>
      <c r="AO18" s="22"/>
    </row>
    <row r="19" spans="3:41" ht="15">
      <c r="C19" s="48" t="s">
        <v>23</v>
      </c>
      <c r="D19" s="72">
        <f t="shared" si="0"/>
        <v>1</v>
      </c>
      <c r="E19" s="178">
        <f>'B21'!E19</f>
        <v>35.1325</v>
      </c>
      <c r="F19" s="72">
        <f t="shared" si="0"/>
        <v>1</v>
      </c>
      <c r="G19" s="178">
        <f>'B21'!G19</f>
        <v>29.9725</v>
      </c>
      <c r="H19" s="72">
        <f t="shared" si="0"/>
        <v>1</v>
      </c>
      <c r="I19" s="178">
        <f>'B21'!I19</f>
        <v>30.32</v>
      </c>
      <c r="J19" s="72">
        <f t="shared" si="0"/>
        <v>1</v>
      </c>
      <c r="K19" s="178">
        <f>'B21'!K19</f>
        <v>31.3075</v>
      </c>
      <c r="L19" s="72">
        <f t="shared" si="0"/>
        <v>1</v>
      </c>
      <c r="M19" s="180">
        <f>'B21'!M19</f>
        <v>31.98875</v>
      </c>
      <c r="N19" s="72">
        <f t="shared" si="0"/>
        <v>1</v>
      </c>
      <c r="O19" s="180">
        <f>'B21'!O19</f>
        <v>28.91125</v>
      </c>
      <c r="P19" s="72">
        <f t="shared" si="0"/>
        <v>1</v>
      </c>
      <c r="Q19" s="181">
        <f>'B21'!Q19</f>
        <v>28.22</v>
      </c>
      <c r="S19" s="88"/>
      <c r="T19" s="89"/>
      <c r="U19" s="22"/>
      <c r="V19" s="89"/>
      <c r="W19" s="22"/>
      <c r="X19" s="89"/>
      <c r="Y19" s="22"/>
      <c r="Z19" s="89"/>
      <c r="AA19" s="22"/>
      <c r="AB19" s="89"/>
      <c r="AC19" s="22"/>
      <c r="AD19" s="89"/>
      <c r="AE19" s="22"/>
      <c r="AF19" s="89"/>
      <c r="AG19" s="22"/>
      <c r="AH19" s="89"/>
      <c r="AI19" s="22"/>
      <c r="AJ19" s="89"/>
      <c r="AK19" s="22"/>
      <c r="AL19" s="89"/>
      <c r="AM19" s="22"/>
      <c r="AN19" s="89"/>
      <c r="AO19" s="22"/>
    </row>
    <row r="20" spans="3:41" ht="15">
      <c r="C20" s="48" t="s">
        <v>24</v>
      </c>
      <c r="D20" s="72">
        <f t="shared" si="0"/>
        <v>1</v>
      </c>
      <c r="E20" s="178">
        <f>'B21'!E20</f>
        <v>34.755</v>
      </c>
      <c r="F20" s="72">
        <f t="shared" si="0"/>
        <v>1</v>
      </c>
      <c r="G20" s="178">
        <f>'B21'!G20</f>
        <v>29.295</v>
      </c>
      <c r="H20" s="72">
        <f t="shared" si="0"/>
        <v>1</v>
      </c>
      <c r="I20" s="178">
        <f>'B21'!I20</f>
        <v>29.55625</v>
      </c>
      <c r="J20" s="72">
        <f t="shared" si="0"/>
        <v>1</v>
      </c>
      <c r="K20" s="178">
        <f>'B21'!K20</f>
        <v>32.0425</v>
      </c>
      <c r="L20" s="72">
        <f t="shared" si="0"/>
        <v>1</v>
      </c>
      <c r="M20" s="180">
        <f>'B21'!M20</f>
        <v>29.79375</v>
      </c>
      <c r="N20" s="72">
        <f t="shared" si="0"/>
        <v>1</v>
      </c>
      <c r="O20" s="180">
        <f>'B21'!O20</f>
        <v>27.6675</v>
      </c>
      <c r="P20" s="72">
        <f t="shared" si="0"/>
        <v>1</v>
      </c>
      <c r="Q20" s="181">
        <f>'B21'!Q20</f>
        <v>27.785</v>
      </c>
      <c r="S20" s="88"/>
      <c r="T20" s="89"/>
      <c r="U20" s="22"/>
      <c r="V20" s="89"/>
      <c r="W20" s="22"/>
      <c r="X20" s="89"/>
      <c r="Y20" s="22"/>
      <c r="Z20" s="89"/>
      <c r="AA20" s="22"/>
      <c r="AB20" s="89"/>
      <c r="AC20" s="22"/>
      <c r="AD20" s="89"/>
      <c r="AE20" s="22"/>
      <c r="AF20" s="89"/>
      <c r="AG20" s="22"/>
      <c r="AH20" s="89"/>
      <c r="AI20" s="22"/>
      <c r="AJ20" s="89"/>
      <c r="AK20" s="22"/>
      <c r="AL20" s="89"/>
      <c r="AM20" s="22"/>
      <c r="AN20" s="89"/>
      <c r="AO20" s="22"/>
    </row>
    <row r="21" spans="3:41" ht="15">
      <c r="C21" s="48" t="s">
        <v>25</v>
      </c>
      <c r="D21" s="72">
        <f t="shared" si="0"/>
        <v>1</v>
      </c>
      <c r="E21" s="178">
        <f>'B21'!E21</f>
        <v>35.18125</v>
      </c>
      <c r="F21" s="72">
        <f t="shared" si="0"/>
        <v>1</v>
      </c>
      <c r="G21" s="178">
        <f>'B21'!G21</f>
        <v>30.13125</v>
      </c>
      <c r="H21" s="72">
        <f t="shared" si="0"/>
        <v>1</v>
      </c>
      <c r="I21" s="178">
        <f>'B21'!I21</f>
        <v>30.1125</v>
      </c>
      <c r="J21" s="72">
        <f t="shared" si="0"/>
        <v>1</v>
      </c>
      <c r="K21" s="178">
        <f>'B21'!K21</f>
        <v>30.48875</v>
      </c>
      <c r="L21" s="72">
        <f t="shared" si="0"/>
        <v>1</v>
      </c>
      <c r="M21" s="180">
        <f>'B21'!M21</f>
        <v>28.7675</v>
      </c>
      <c r="N21" s="72">
        <f t="shared" si="0"/>
        <v>1</v>
      </c>
      <c r="O21" s="180">
        <f>'B21'!O21</f>
        <v>28.61</v>
      </c>
      <c r="P21" s="72">
        <f t="shared" si="0"/>
        <v>1</v>
      </c>
      <c r="Q21" s="181">
        <f>'B21'!Q21</f>
        <v>28.06</v>
      </c>
      <c r="S21" s="88"/>
      <c r="T21" s="89"/>
      <c r="U21" s="22"/>
      <c r="V21" s="89"/>
      <c r="W21" s="22"/>
      <c r="X21" s="89"/>
      <c r="Y21" s="22"/>
      <c r="Z21" s="89"/>
      <c r="AA21" s="22"/>
      <c r="AB21" s="89"/>
      <c r="AC21" s="22"/>
      <c r="AD21" s="89"/>
      <c r="AE21" s="22"/>
      <c r="AF21" s="89"/>
      <c r="AG21" s="22"/>
      <c r="AH21" s="89"/>
      <c r="AI21" s="22"/>
      <c r="AJ21" s="89"/>
      <c r="AK21" s="22"/>
      <c r="AL21" s="89"/>
      <c r="AM21" s="22"/>
      <c r="AN21" s="89"/>
      <c r="AO21" s="22"/>
    </row>
    <row r="22" spans="3:41" ht="15">
      <c r="C22" s="48" t="s">
        <v>26</v>
      </c>
      <c r="D22" s="72">
        <f t="shared" si="0"/>
        <v>1</v>
      </c>
      <c r="E22" s="178">
        <f>'B21'!E22</f>
        <v>34.5025</v>
      </c>
      <c r="F22" s="72">
        <f t="shared" si="0"/>
        <v>1</v>
      </c>
      <c r="G22" s="178">
        <f>'B21'!G22</f>
        <v>31.4325</v>
      </c>
      <c r="H22" s="72">
        <f t="shared" si="0"/>
        <v>1</v>
      </c>
      <c r="I22" s="178">
        <f>'B21'!I22</f>
        <v>31.1475</v>
      </c>
      <c r="J22" s="72">
        <f t="shared" si="0"/>
        <v>1</v>
      </c>
      <c r="K22" s="178">
        <f>'B21'!K22</f>
        <v>32.62</v>
      </c>
      <c r="L22" s="72">
        <f t="shared" si="0"/>
        <v>1</v>
      </c>
      <c r="M22" s="180">
        <f>'B21'!M22</f>
        <v>29.69375</v>
      </c>
      <c r="N22" s="72">
        <f t="shared" si="0"/>
        <v>1</v>
      </c>
      <c r="O22" s="180">
        <f>'B21'!O22</f>
        <v>29.32625</v>
      </c>
      <c r="P22" s="72">
        <f t="shared" si="0"/>
        <v>1</v>
      </c>
      <c r="Q22" s="181">
        <f>'B21'!Q22</f>
        <v>29.32</v>
      </c>
      <c r="S22" s="88"/>
      <c r="T22" s="89"/>
      <c r="U22" s="22"/>
      <c r="V22" s="89"/>
      <c r="W22" s="22"/>
      <c r="X22" s="89"/>
      <c r="Y22" s="22"/>
      <c r="Z22" s="89"/>
      <c r="AA22" s="22"/>
      <c r="AB22" s="89"/>
      <c r="AC22" s="22"/>
      <c r="AD22" s="89"/>
      <c r="AE22" s="22"/>
      <c r="AF22" s="89"/>
      <c r="AG22" s="22"/>
      <c r="AH22" s="89"/>
      <c r="AI22" s="22"/>
      <c r="AJ22" s="89"/>
      <c r="AK22" s="22"/>
      <c r="AL22" s="89"/>
      <c r="AM22" s="22"/>
      <c r="AN22" s="89"/>
      <c r="AO22" s="22"/>
    </row>
    <row r="23" spans="3:41" ht="15">
      <c r="C23" s="48" t="s">
        <v>27</v>
      </c>
      <c r="D23" s="72">
        <f t="shared" si="0"/>
        <v>1</v>
      </c>
      <c r="E23" s="178">
        <f>'B21'!E23</f>
        <v>34.82625</v>
      </c>
      <c r="F23" s="72">
        <f t="shared" si="0"/>
        <v>1</v>
      </c>
      <c r="G23" s="178">
        <f>'B21'!G23</f>
        <v>32.22625</v>
      </c>
      <c r="H23" s="72">
        <f t="shared" si="0"/>
        <v>1</v>
      </c>
      <c r="I23" s="178">
        <f>'B21'!I23</f>
        <v>34.1475</v>
      </c>
      <c r="J23" s="72">
        <f t="shared" si="0"/>
        <v>1</v>
      </c>
      <c r="K23" s="178">
        <f>'B21'!K23</f>
        <v>32.45375</v>
      </c>
      <c r="L23" s="72">
        <f t="shared" si="0"/>
        <v>1</v>
      </c>
      <c r="M23" s="180">
        <f>'B21'!M23</f>
        <v>31.2375</v>
      </c>
      <c r="N23" s="72">
        <f t="shared" si="0"/>
        <v>1</v>
      </c>
      <c r="O23" s="180">
        <f>'B21'!O23</f>
        <v>31.04375</v>
      </c>
      <c r="P23" s="72">
        <f t="shared" si="0"/>
        <v>1</v>
      </c>
      <c r="Q23" s="181">
        <f>'B21'!Q23</f>
        <v>32.56125</v>
      </c>
      <c r="S23" s="88"/>
      <c r="T23" s="89"/>
      <c r="U23" s="22"/>
      <c r="V23" s="89"/>
      <c r="W23" s="22"/>
      <c r="X23" s="89"/>
      <c r="Y23" s="22"/>
      <c r="Z23" s="89"/>
      <c r="AA23" s="22"/>
      <c r="AB23" s="89"/>
      <c r="AC23" s="22"/>
      <c r="AD23" s="89"/>
      <c r="AE23" s="22"/>
      <c r="AF23" s="89"/>
      <c r="AG23" s="22"/>
      <c r="AH23" s="89"/>
      <c r="AI23" s="22"/>
      <c r="AJ23" s="89"/>
      <c r="AK23" s="22"/>
      <c r="AL23" s="89"/>
      <c r="AM23" s="22"/>
      <c r="AN23" s="89"/>
      <c r="AO23" s="22"/>
    </row>
    <row r="24" spans="3:41" ht="15">
      <c r="C24" s="48" t="s">
        <v>28</v>
      </c>
      <c r="D24" s="72">
        <f t="shared" si="0"/>
        <v>1</v>
      </c>
      <c r="E24" s="178">
        <f>'B21'!E24</f>
        <v>33.35875</v>
      </c>
      <c r="F24" s="72">
        <f t="shared" si="0"/>
        <v>1</v>
      </c>
      <c r="G24" s="178">
        <f>'B21'!G24</f>
        <v>31.3225</v>
      </c>
      <c r="H24" s="72">
        <f t="shared" si="0"/>
        <v>1</v>
      </c>
      <c r="I24" s="178">
        <f>'B21'!I24</f>
        <v>34.85125</v>
      </c>
      <c r="J24" s="72">
        <f t="shared" si="0"/>
        <v>1</v>
      </c>
      <c r="K24" s="178">
        <f>'B21'!K24</f>
        <v>32.79375</v>
      </c>
      <c r="L24" s="72">
        <f t="shared" si="0"/>
        <v>1</v>
      </c>
      <c r="M24" s="180">
        <f>'B21'!M24</f>
        <v>29.925</v>
      </c>
      <c r="N24" s="72">
        <f t="shared" si="0"/>
        <v>1</v>
      </c>
      <c r="O24" s="180">
        <f>'B21'!O24</f>
        <v>32.84875</v>
      </c>
      <c r="P24" s="72">
        <f t="shared" si="0"/>
        <v>1</v>
      </c>
      <c r="Q24" s="181">
        <f>'B21'!Q24</f>
        <v>31.79125</v>
      </c>
      <c r="S24" s="88"/>
      <c r="T24" s="89"/>
      <c r="U24" s="22"/>
      <c r="V24" s="89"/>
      <c r="W24" s="22"/>
      <c r="X24" s="89"/>
      <c r="Y24" s="22"/>
      <c r="Z24" s="89"/>
      <c r="AA24" s="22"/>
      <c r="AB24" s="89"/>
      <c r="AC24" s="22"/>
      <c r="AD24" s="89"/>
      <c r="AE24" s="22"/>
      <c r="AF24" s="89"/>
      <c r="AG24" s="22"/>
      <c r="AH24" s="89"/>
      <c r="AI24" s="22"/>
      <c r="AJ24" s="89"/>
      <c r="AK24" s="22"/>
      <c r="AL24" s="89"/>
      <c r="AM24" s="22"/>
      <c r="AN24" s="89"/>
      <c r="AO24" s="22"/>
    </row>
    <row r="25" spans="3:41" ht="15">
      <c r="C25" s="48" t="s">
        <v>29</v>
      </c>
      <c r="D25" s="72">
        <f t="shared" si="0"/>
        <v>1</v>
      </c>
      <c r="E25" s="178">
        <f>'B21'!E25</f>
        <v>33.18375</v>
      </c>
      <c r="F25" s="72">
        <f t="shared" si="0"/>
        <v>1</v>
      </c>
      <c r="G25" s="178">
        <f>'B21'!G25</f>
        <v>31.525</v>
      </c>
      <c r="H25" s="72">
        <f t="shared" si="0"/>
        <v>1</v>
      </c>
      <c r="I25" s="178">
        <f>'B21'!I25</f>
        <v>34.67375</v>
      </c>
      <c r="J25" s="72">
        <f t="shared" si="0"/>
        <v>1</v>
      </c>
      <c r="K25" s="178">
        <f>'B21'!K25</f>
        <v>32.36125</v>
      </c>
      <c r="L25" s="72">
        <f t="shared" si="0"/>
        <v>1</v>
      </c>
      <c r="M25" s="180">
        <f>'B21'!M25</f>
        <v>28.9625</v>
      </c>
      <c r="N25" s="72">
        <f t="shared" si="0"/>
        <v>1</v>
      </c>
      <c r="O25" s="180">
        <f>'B21'!O25</f>
        <v>33.0975</v>
      </c>
      <c r="P25" s="72">
        <f t="shared" si="0"/>
        <v>1</v>
      </c>
      <c r="Q25" s="181">
        <f>'B21'!Q25</f>
        <v>30.78375</v>
      </c>
      <c r="S25" s="88"/>
      <c r="T25" s="89"/>
      <c r="U25" s="22"/>
      <c r="V25" s="89"/>
      <c r="W25" s="22"/>
      <c r="X25" s="89"/>
      <c r="Y25" s="22"/>
      <c r="Z25" s="89"/>
      <c r="AA25" s="22"/>
      <c r="AB25" s="89"/>
      <c r="AC25" s="22"/>
      <c r="AD25" s="89"/>
      <c r="AE25" s="22"/>
      <c r="AF25" s="89"/>
      <c r="AG25" s="22"/>
      <c r="AH25" s="89"/>
      <c r="AI25" s="22"/>
      <c r="AJ25" s="89"/>
      <c r="AK25" s="22"/>
      <c r="AL25" s="89"/>
      <c r="AM25" s="22"/>
      <c r="AN25" s="89"/>
      <c r="AO25" s="22"/>
    </row>
    <row r="26" spans="3:41" ht="15">
      <c r="C26" s="48" t="s">
        <v>30</v>
      </c>
      <c r="D26" s="72">
        <f t="shared" si="0"/>
        <v>1</v>
      </c>
      <c r="E26" s="178">
        <f>'B21'!E26</f>
        <v>33.28875</v>
      </c>
      <c r="F26" s="72">
        <f t="shared" si="0"/>
        <v>1</v>
      </c>
      <c r="G26" s="178">
        <f>'B21'!G26</f>
        <v>32.32</v>
      </c>
      <c r="H26" s="72">
        <f t="shared" si="0"/>
        <v>1</v>
      </c>
      <c r="I26" s="178">
        <f>'B21'!I26</f>
        <v>32.435</v>
      </c>
      <c r="J26" s="72">
        <f t="shared" si="0"/>
        <v>1</v>
      </c>
      <c r="K26" s="178">
        <f>'B21'!K26</f>
        <v>32.7425</v>
      </c>
      <c r="L26" s="72">
        <f t="shared" si="0"/>
        <v>1</v>
      </c>
      <c r="M26" s="180">
        <f>'B21'!M26</f>
        <v>28.87125</v>
      </c>
      <c r="N26" s="72">
        <f t="shared" si="0"/>
        <v>1</v>
      </c>
      <c r="O26" s="180">
        <f>'B21'!O26</f>
        <v>31.5675</v>
      </c>
      <c r="P26" s="72">
        <f t="shared" si="0"/>
        <v>1</v>
      </c>
      <c r="Q26" s="181">
        <f>'B21'!Q26</f>
        <v>32.1975</v>
      </c>
      <c r="S26" s="88"/>
      <c r="T26" s="89"/>
      <c r="U26" s="22"/>
      <c r="V26" s="89"/>
      <c r="W26" s="22"/>
      <c r="X26" s="89"/>
      <c r="Y26" s="22"/>
      <c r="Z26" s="89"/>
      <c r="AA26" s="22"/>
      <c r="AB26" s="89"/>
      <c r="AC26" s="22"/>
      <c r="AD26" s="89"/>
      <c r="AE26" s="22"/>
      <c r="AF26" s="89"/>
      <c r="AG26" s="22"/>
      <c r="AH26" s="89"/>
      <c r="AI26" s="22"/>
      <c r="AJ26" s="89"/>
      <c r="AK26" s="22"/>
      <c r="AL26" s="89"/>
      <c r="AM26" s="22"/>
      <c r="AN26" s="89"/>
      <c r="AO26" s="22"/>
    </row>
    <row r="27" spans="3:41" ht="15.75" thickBot="1">
      <c r="C27" s="49" t="s">
        <v>31</v>
      </c>
      <c r="D27" s="75">
        <f t="shared" si="0"/>
        <v>1</v>
      </c>
      <c r="E27" s="179">
        <f>'B21'!E27</f>
        <v>32.735</v>
      </c>
      <c r="F27" s="75">
        <f t="shared" si="0"/>
        <v>1</v>
      </c>
      <c r="G27" s="178">
        <f>'B21'!G27</f>
        <v>34.2075</v>
      </c>
      <c r="H27" s="75">
        <f t="shared" si="0"/>
        <v>1</v>
      </c>
      <c r="I27" s="179">
        <f>'B21'!I27</f>
        <v>33.46875</v>
      </c>
      <c r="J27" s="75">
        <f t="shared" si="0"/>
        <v>1</v>
      </c>
      <c r="K27" s="179">
        <f>'B21'!K27</f>
        <v>32.39875</v>
      </c>
      <c r="L27" s="75">
        <f t="shared" si="0"/>
        <v>1</v>
      </c>
      <c r="M27" s="182">
        <f>'B21'!M27</f>
        <v>29.5325</v>
      </c>
      <c r="N27" s="75">
        <f t="shared" si="0"/>
        <v>1</v>
      </c>
      <c r="O27" s="182">
        <f>'B21'!O27</f>
        <v>30.14125</v>
      </c>
      <c r="P27" s="75">
        <f t="shared" si="0"/>
        <v>1</v>
      </c>
      <c r="Q27" s="181">
        <f>'B21'!Q27</f>
        <v>32.01875</v>
      </c>
      <c r="S27" s="88"/>
      <c r="T27" s="89"/>
      <c r="U27" s="22"/>
      <c r="V27" s="89"/>
      <c r="W27" s="22"/>
      <c r="X27" s="89"/>
      <c r="Y27" s="22"/>
      <c r="Z27" s="89"/>
      <c r="AA27" s="22"/>
      <c r="AB27" s="89"/>
      <c r="AC27" s="22"/>
      <c r="AD27" s="89"/>
      <c r="AE27" s="22"/>
      <c r="AF27" s="89"/>
      <c r="AG27" s="22"/>
      <c r="AH27" s="89"/>
      <c r="AI27" s="22"/>
      <c r="AJ27" s="89"/>
      <c r="AK27" s="22"/>
      <c r="AL27" s="89"/>
      <c r="AM27" s="22"/>
      <c r="AN27" s="89"/>
      <c r="AO27" s="22"/>
    </row>
    <row r="28" spans="3:41" ht="1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88"/>
      <c r="AE28" s="88"/>
      <c r="AH28" s="71"/>
      <c r="AI28" s="71"/>
      <c r="AJ28" s="71"/>
      <c r="AK28" s="71"/>
      <c r="AL28" s="71"/>
      <c r="AM28" s="71"/>
      <c r="AN28" s="71"/>
      <c r="AO28" s="71"/>
    </row>
    <row r="29" spans="1:41" ht="15">
      <c r="A29" s="20"/>
      <c r="B29" s="20" t="s">
        <v>62</v>
      </c>
      <c r="C29" s="209" t="s">
        <v>102</v>
      </c>
      <c r="D29" s="209"/>
      <c r="E29" s="210"/>
      <c r="F29" s="210"/>
      <c r="G29" s="97"/>
      <c r="H29" s="97"/>
      <c r="I29" s="18"/>
      <c r="J29" s="97"/>
      <c r="K29" s="97"/>
      <c r="L29" s="18"/>
      <c r="R29" s="20"/>
      <c r="S29" s="92"/>
      <c r="T29" s="92"/>
      <c r="U29" s="93"/>
      <c r="V29" s="93"/>
      <c r="W29" s="90"/>
      <c r="X29" s="90"/>
      <c r="Z29" s="90"/>
      <c r="AA29" s="90"/>
      <c r="AD29" s="58"/>
      <c r="AE29" s="92"/>
      <c r="AF29" s="92"/>
      <c r="AG29" s="93"/>
      <c r="AH29" s="93"/>
      <c r="AI29" s="90"/>
      <c r="AJ29" s="90"/>
      <c r="AK29" s="71"/>
      <c r="AL29" s="90"/>
      <c r="AM29" s="90"/>
      <c r="AN29" s="71"/>
      <c r="AO29" s="71"/>
    </row>
    <row r="30" spans="3:41" ht="15">
      <c r="C30" s="102">
        <v>1</v>
      </c>
      <c r="D30" s="69"/>
      <c r="E30" s="19"/>
      <c r="F30" s="19"/>
      <c r="G30" s="19"/>
      <c r="H30" s="19"/>
      <c r="I30" s="19"/>
      <c r="J30" s="19"/>
      <c r="K30" s="19"/>
      <c r="L30" s="18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71"/>
      <c r="AO30" s="71"/>
    </row>
    <row r="31" spans="3:41" s="18" customFormat="1" ht="15.75" thickBot="1">
      <c r="C31" s="23"/>
      <c r="E31" s="19"/>
      <c r="S31" s="84"/>
      <c r="T31" s="71"/>
      <c r="U31" s="85"/>
      <c r="V31" s="71"/>
      <c r="W31" s="71"/>
      <c r="X31" s="71"/>
      <c r="Y31" s="71"/>
      <c r="Z31" s="71"/>
      <c r="AA31" s="71"/>
      <c r="AB31" s="71"/>
      <c r="AC31" s="71"/>
      <c r="AD31" s="71"/>
      <c r="AE31" s="84"/>
      <c r="AF31" s="71"/>
      <c r="AG31" s="85"/>
      <c r="AH31" s="71"/>
      <c r="AI31" s="71"/>
      <c r="AJ31" s="71"/>
      <c r="AK31" s="71"/>
      <c r="AL31" s="71"/>
      <c r="AM31" s="71"/>
      <c r="AN31" s="71"/>
      <c r="AO31" s="71"/>
    </row>
    <row r="32" spans="3:41" ht="15">
      <c r="C32" s="50" t="s">
        <v>63</v>
      </c>
      <c r="D32" s="51" t="s">
        <v>64</v>
      </c>
      <c r="E32" s="52" t="s">
        <v>65</v>
      </c>
      <c r="F32" s="51" t="s">
        <v>66</v>
      </c>
      <c r="G32" s="51" t="s">
        <v>67</v>
      </c>
      <c r="H32" s="51" t="s">
        <v>68</v>
      </c>
      <c r="I32" s="53" t="s">
        <v>69</v>
      </c>
      <c r="J32" s="18"/>
      <c r="K32" s="18"/>
      <c r="R32" s="20"/>
      <c r="S32" s="86"/>
      <c r="T32" s="58"/>
      <c r="U32" s="87"/>
      <c r="V32" s="58"/>
      <c r="W32" s="58"/>
      <c r="X32" s="58"/>
      <c r="Y32" s="58"/>
      <c r="AE32" s="86"/>
      <c r="AF32" s="58"/>
      <c r="AG32" s="87"/>
      <c r="AH32" s="58"/>
      <c r="AI32" s="58"/>
      <c r="AJ32" s="58"/>
      <c r="AK32" s="58"/>
      <c r="AL32" s="71"/>
      <c r="AM32" s="71"/>
      <c r="AN32" s="71"/>
      <c r="AO32" s="71"/>
    </row>
    <row r="33" spans="1:41" ht="15">
      <c r="A33" s="20" t="s">
        <v>87</v>
      </c>
      <c r="B33" s="119" t="s">
        <v>106</v>
      </c>
      <c r="C33" s="30">
        <f>SUM(E4:E27)</f>
        <v>827.8862500000001</v>
      </c>
      <c r="D33" s="25">
        <f>SUM(G4:G27)</f>
        <v>752.4650000000001</v>
      </c>
      <c r="E33" s="24">
        <f>SUM(I4:I27)</f>
        <v>777.2325000000001</v>
      </c>
      <c r="F33" s="25">
        <f>SUM(K4:K27)</f>
        <v>773.3175</v>
      </c>
      <c r="G33" s="25">
        <f>SUM(M4:M27)</f>
        <v>751.55875</v>
      </c>
      <c r="H33" s="25">
        <f>SUM(O4:O27)</f>
        <v>728.54375</v>
      </c>
      <c r="I33" s="31">
        <f>SUM(Q4:Q27)</f>
        <v>718.84875</v>
      </c>
      <c r="J33" s="18"/>
      <c r="K33" s="18"/>
      <c r="R33" s="20"/>
      <c r="S33" s="59"/>
      <c r="T33" s="22"/>
      <c r="U33" s="59"/>
      <c r="V33" s="22"/>
      <c r="W33" s="22"/>
      <c r="X33" s="22"/>
      <c r="Y33" s="22"/>
      <c r="AD33" s="58"/>
      <c r="AE33" s="59"/>
      <c r="AF33" s="22"/>
      <c r="AG33" s="59"/>
      <c r="AH33" s="22"/>
      <c r="AI33" s="22"/>
      <c r="AJ33" s="22"/>
      <c r="AK33" s="22"/>
      <c r="AL33" s="71"/>
      <c r="AM33" s="71"/>
      <c r="AN33" s="71"/>
      <c r="AO33" s="71"/>
    </row>
    <row r="34" spans="1:41" ht="15.75" thickBot="1">
      <c r="A34" s="103">
        <v>318.3</v>
      </c>
      <c r="B34" t="s">
        <v>103</v>
      </c>
      <c r="C34" s="100">
        <f>C$33*$A$34/1000</f>
        <v>263.51619337500006</v>
      </c>
      <c r="D34" s="99">
        <f aca="true" t="shared" si="1" ref="D34:I34">D$33*$A$34/1000</f>
        <v>239.50960950000004</v>
      </c>
      <c r="E34" s="99">
        <f>E$33*$A$34/1000</f>
        <v>247.39310475000002</v>
      </c>
      <c r="F34" s="99">
        <f t="shared" si="1"/>
        <v>246.14696025</v>
      </c>
      <c r="G34" s="99">
        <f t="shared" si="1"/>
        <v>239.221150125</v>
      </c>
      <c r="H34" s="99">
        <f t="shared" si="1"/>
        <v>231.89547562500002</v>
      </c>
      <c r="I34" s="101">
        <f t="shared" si="1"/>
        <v>228.80955712500003</v>
      </c>
      <c r="J34" s="22"/>
      <c r="K34" s="22"/>
      <c r="L34" s="22"/>
      <c r="M34" s="22"/>
      <c r="N34" s="22"/>
      <c r="O34" s="22"/>
      <c r="P34" s="22"/>
      <c r="Q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E34" s="22"/>
      <c r="AF34" s="22"/>
      <c r="AG34" s="22"/>
      <c r="AH34" s="22"/>
      <c r="AI34" s="22"/>
      <c r="AJ34" s="22"/>
      <c r="AK34" s="22"/>
      <c r="AL34" s="71"/>
      <c r="AM34" s="71"/>
      <c r="AN34" s="71"/>
      <c r="AO34" s="71"/>
    </row>
    <row r="35" spans="3:10" ht="15.75" thickBot="1">
      <c r="C35" s="22"/>
      <c r="D35" s="22"/>
      <c r="E35" s="22"/>
      <c r="F35" s="22"/>
      <c r="G35" s="22"/>
      <c r="H35" s="22"/>
      <c r="I35" s="22"/>
      <c r="J35" s="18"/>
    </row>
    <row r="36" spans="3:20" ht="15">
      <c r="C36" s="54" t="s">
        <v>34</v>
      </c>
      <c r="D36" s="55" t="s">
        <v>49</v>
      </c>
      <c r="E36" s="55" t="s">
        <v>51</v>
      </c>
      <c r="F36" s="55" t="s">
        <v>61</v>
      </c>
      <c r="G36" s="55" t="s">
        <v>52</v>
      </c>
      <c r="H36" s="56" t="s">
        <v>53</v>
      </c>
      <c r="I36" s="56" t="s">
        <v>43</v>
      </c>
      <c r="J36" s="56" t="s">
        <v>54</v>
      </c>
      <c r="K36" s="56" t="s">
        <v>55</v>
      </c>
      <c r="L36" s="56" t="s">
        <v>56</v>
      </c>
      <c r="M36" s="56" t="s">
        <v>57</v>
      </c>
      <c r="N36" s="56" t="s">
        <v>58</v>
      </c>
      <c r="O36" s="57" t="s">
        <v>59</v>
      </c>
      <c r="P36" s="205" t="s">
        <v>155</v>
      </c>
      <c r="Q36" s="206"/>
      <c r="R36" s="206"/>
      <c r="S36" s="206"/>
      <c r="T36" s="206"/>
    </row>
    <row r="37" spans="1:21" ht="15">
      <c r="A37" s="20"/>
      <c r="B37" t="s">
        <v>105</v>
      </c>
      <c r="C37" s="105">
        <f>Kalendarz!B9*C33+Kalendarz!C9*D33+Kalendarz!D9*E33+Kalendarz!E9*F33+Kalendarz!F9*G33+Kalendarz!G9*H33+Kalendarz!H9*I33</f>
        <v>23618.610000000004</v>
      </c>
      <c r="D37" s="106">
        <f>Kalendarz!J9*C33+Kalendarz!K9*D33+Kalendarz!L9*E33+Kalendarz!M9*F33+Kalendarz!N9*G33+Kalendarz!O9*H33+Kalendarz!P9*I33</f>
        <v>22096.6425</v>
      </c>
      <c r="E37" s="106">
        <f>Kalendarz!R9*C33+Kalendarz!S9*D33+Kalendarz!T9*E33+Kalendarz!U9*F33+Kalendarz!V9*G33+Kalendarz!W9*H33+Kalendarz!X9*I33</f>
        <v>23572.83</v>
      </c>
      <c r="F37" s="106">
        <f>Kalendarz!Z9*C33+Kalendarz!AA9*D33+Kalendarz!AB9*E33+Kalendarz!AC9*F33+Kalendarz!AD9*G33+Kalendarz!AE9*H33+Kalendarz!AF9*I33</f>
        <v>22038.258750000005</v>
      </c>
      <c r="G37" s="106">
        <f>Kalendarz!AH9*C33+Kalendarz!AI9*D33+Kalendarz!AJ9*E33+Kalendarz!AK9*F33+Kalendarz!AL9*G33+Kalendarz!AM9*H33+Kalendarz!AN9*I33</f>
        <v>23622.425</v>
      </c>
      <c r="H37" s="106">
        <f>Kalendarz!AP9*C33+Kalendarz!AQ9*D33+Kalendarz!AR9*E33+Kalendarz!AS9*F33+Kalendarz!AT9*G33+Kalendarz!AU9*H33+Kalendarz!AV9*I33</f>
        <v>22799.5125</v>
      </c>
      <c r="I37" s="106">
        <f>Kalendarz!B19*C33+Kalendarz!C19*D33+Kalendarz!D19*E33+Kalendarz!E19*F33+Kalendarz!F19*G33+Kalendarz!G19*H33+Kalendarz!H19*I33</f>
        <v>23618.610000000004</v>
      </c>
      <c r="J37" s="106">
        <f>Kalendarz!J19*C33+Kalendarz!K19*D33+Kalendarz!L19*E33+Kalendarz!M19*F33+Kalendarz!N19*G33+Kalendarz!O19*H33+Kalendarz!P19*I33</f>
        <v>23621.51875</v>
      </c>
      <c r="K37" s="106">
        <f>Kalendarz!R19*C33+Kalendarz!S19*D33+Kalendarz!T19*E33+Kalendarz!U19*F33+Kalendarz!V19*G33+Kalendarz!W19*H33+Kalendarz!X19*I33</f>
        <v>22766.802500000005</v>
      </c>
      <c r="L37" s="106">
        <f>Kalendarz!Z19*C33+Kalendarz!AA19*D33+Kalendarz!AB19*E33+Kalendarz!AC19*F33+Kalendarz!AD19*G33+Kalendarz!AE19*H33+Kalendarz!AF19*I33</f>
        <v>23676.99375</v>
      </c>
      <c r="M37" s="106">
        <f>Kalendarz!AH19*C33+Kalendarz!AI19*D33+Kalendarz!AJ19*E33+Kalendarz!AK19*F33+Kalendarz!AL19*G33+Kalendarz!AM19*H33+Kalendarz!AN19*I33</f>
        <v>22844.28625</v>
      </c>
      <c r="N37" s="106">
        <f>Kalendarz!AP19*C33+Kalendarz!AQ19*D33+Kalendarz!AR19*E33+Kalendarz!AS19*F33+Kalendarz!AT19*G33+Kalendarz!AU19*H33+Kalendarz!AV19*I33</f>
        <v>23594.688750000005</v>
      </c>
      <c r="O37" s="188">
        <f>SUM(C37:N37)</f>
        <v>277871.17875</v>
      </c>
      <c r="P37" s="191"/>
      <c r="Q37" t="s">
        <v>106</v>
      </c>
      <c r="U37"/>
    </row>
    <row r="38" spans="1:21" ht="15">
      <c r="A38" s="20"/>
      <c r="B38" s="20" t="s">
        <v>108</v>
      </c>
      <c r="C38" s="105">
        <f>SUM(C39:C40)</f>
        <v>7577.803563000002</v>
      </c>
      <c r="D38" s="106">
        <f aca="true" t="shared" si="2" ref="D38:N38">SUM(D39:D40)</f>
        <v>7093.36130775</v>
      </c>
      <c r="E38" s="106">
        <f t="shared" si="2"/>
        <v>7563.231789</v>
      </c>
      <c r="F38" s="106">
        <f t="shared" si="2"/>
        <v>7074.777760125002</v>
      </c>
      <c r="G38" s="106">
        <f t="shared" si="2"/>
        <v>7579.0178775</v>
      </c>
      <c r="H38" s="106">
        <f t="shared" si="2"/>
        <v>7317.08482875</v>
      </c>
      <c r="I38" s="106">
        <f t="shared" si="2"/>
        <v>7577.803563000002</v>
      </c>
      <c r="J38" s="106">
        <f t="shared" si="2"/>
        <v>7578.729418125</v>
      </c>
      <c r="K38" s="106">
        <f t="shared" si="2"/>
        <v>7306.673235750002</v>
      </c>
      <c r="L38" s="106">
        <f t="shared" si="2"/>
        <v>7596.387110625001</v>
      </c>
      <c r="M38" s="106">
        <f t="shared" si="2"/>
        <v>7331.336313375001</v>
      </c>
      <c r="N38" s="106">
        <f t="shared" si="2"/>
        <v>7570.189429125002</v>
      </c>
      <c r="O38" s="107">
        <f>SUM(C38:N38)</f>
        <v>89166.396196125</v>
      </c>
      <c r="P38" s="191"/>
      <c r="Q38" t="s">
        <v>145</v>
      </c>
      <c r="U38"/>
    </row>
    <row r="39" spans="1:21" ht="15">
      <c r="A39" s="104">
        <f>A34</f>
        <v>318.3</v>
      </c>
      <c r="B39" t="s">
        <v>104</v>
      </c>
      <c r="C39" s="108">
        <f>C37*$A$34/1000</f>
        <v>7517.803563000002</v>
      </c>
      <c r="D39" s="109">
        <f>D37*$A$34/1000</f>
        <v>7033.36130775</v>
      </c>
      <c r="E39" s="109">
        <f>E37*$A$34/1000</f>
        <v>7503.231789</v>
      </c>
      <c r="F39" s="109">
        <f>F37*$A$34/1000</f>
        <v>7014.777760125002</v>
      </c>
      <c r="G39" s="109">
        <f>G37*$A$34/1000</f>
        <v>7519.0178775</v>
      </c>
      <c r="H39" s="109">
        <f aca="true" t="shared" si="3" ref="H39:N39">H37*$A$34/1000</f>
        <v>7257.08482875</v>
      </c>
      <c r="I39" s="109">
        <f t="shared" si="3"/>
        <v>7517.803563000002</v>
      </c>
      <c r="J39" s="109">
        <f t="shared" si="3"/>
        <v>7518.729418125</v>
      </c>
      <c r="K39" s="109">
        <f t="shared" si="3"/>
        <v>7246.673235750002</v>
      </c>
      <c r="L39" s="109">
        <f t="shared" si="3"/>
        <v>7536.387110625001</v>
      </c>
      <c r="M39" s="109">
        <f t="shared" si="3"/>
        <v>7271.336313375001</v>
      </c>
      <c r="N39" s="109">
        <f t="shared" si="3"/>
        <v>7510.189429125002</v>
      </c>
      <c r="O39" s="110">
        <f>SUM(C39:N39)</f>
        <v>88446.396196125</v>
      </c>
      <c r="P39" s="191">
        <f>O39/O38</f>
        <v>0.9919252091514797</v>
      </c>
      <c r="Q39" t="s">
        <v>104</v>
      </c>
      <c r="U39"/>
    </row>
    <row r="40" spans="1:21" ht="15">
      <c r="A40" s="83">
        <v>60</v>
      </c>
      <c r="B40" t="s">
        <v>60</v>
      </c>
      <c r="C40" s="111">
        <f>$A$40</f>
        <v>60</v>
      </c>
      <c r="D40" s="112">
        <f aca="true" t="shared" si="4" ref="D40:N40">$A$40</f>
        <v>60</v>
      </c>
      <c r="E40" s="112">
        <f t="shared" si="4"/>
        <v>60</v>
      </c>
      <c r="F40" s="112">
        <f t="shared" si="4"/>
        <v>60</v>
      </c>
      <c r="G40" s="112">
        <f t="shared" si="4"/>
        <v>60</v>
      </c>
      <c r="H40" s="112">
        <f t="shared" si="4"/>
        <v>60</v>
      </c>
      <c r="I40" s="112">
        <f t="shared" si="4"/>
        <v>60</v>
      </c>
      <c r="J40" s="112">
        <f t="shared" si="4"/>
        <v>60</v>
      </c>
      <c r="K40" s="112">
        <f t="shared" si="4"/>
        <v>60</v>
      </c>
      <c r="L40" s="112">
        <f t="shared" si="4"/>
        <v>60</v>
      </c>
      <c r="M40" s="112">
        <f t="shared" si="4"/>
        <v>60</v>
      </c>
      <c r="N40" s="112">
        <f t="shared" si="4"/>
        <v>60</v>
      </c>
      <c r="O40" s="107">
        <f aca="true" t="shared" si="5" ref="O40:O47">SUM(C40:N40)</f>
        <v>720</v>
      </c>
      <c r="P40" s="191">
        <f>O40/O38</f>
        <v>0.008074790848520239</v>
      </c>
      <c r="Q40" t="s">
        <v>147</v>
      </c>
      <c r="U40"/>
    </row>
    <row r="41" spans="2:21" ht="15">
      <c r="B41" t="s">
        <v>109</v>
      </c>
      <c r="C41" s="183">
        <f>'B21'!C41</f>
        <v>30</v>
      </c>
      <c r="D41" s="112">
        <f>$C$41</f>
        <v>30</v>
      </c>
      <c r="E41" s="112">
        <f aca="true" t="shared" si="6" ref="E41:N41">$C$41</f>
        <v>30</v>
      </c>
      <c r="F41" s="112">
        <f t="shared" si="6"/>
        <v>30</v>
      </c>
      <c r="G41" s="112">
        <f t="shared" si="6"/>
        <v>30</v>
      </c>
      <c r="H41" s="112">
        <f t="shared" si="6"/>
        <v>30</v>
      </c>
      <c r="I41" s="112">
        <f t="shared" si="6"/>
        <v>30</v>
      </c>
      <c r="J41" s="112">
        <f t="shared" si="6"/>
        <v>30</v>
      </c>
      <c r="K41" s="112">
        <f t="shared" si="6"/>
        <v>30</v>
      </c>
      <c r="L41" s="112">
        <f t="shared" si="6"/>
        <v>30</v>
      </c>
      <c r="M41" s="112">
        <f t="shared" si="6"/>
        <v>30</v>
      </c>
      <c r="N41" s="112">
        <f t="shared" si="6"/>
        <v>30</v>
      </c>
      <c r="O41" s="107"/>
      <c r="P41" s="191"/>
      <c r="U41"/>
    </row>
    <row r="42" spans="1:21" ht="15">
      <c r="A42" s="20" t="s">
        <v>84</v>
      </c>
      <c r="B42" s="20" t="s">
        <v>75</v>
      </c>
      <c r="C42" s="105">
        <f aca="true" t="shared" si="7" ref="C42:N42">SUM(C43:C47)</f>
        <v>4176.856635000001</v>
      </c>
      <c r="D42" s="106">
        <f t="shared" si="7"/>
        <v>3943.23462375</v>
      </c>
      <c r="E42" s="106">
        <f t="shared" si="7"/>
        <v>4169.829405</v>
      </c>
      <c r="F42" s="106">
        <f t="shared" si="7"/>
        <v>3934.272718125</v>
      </c>
      <c r="G42" s="106">
        <f t="shared" si="7"/>
        <v>4177.4422375</v>
      </c>
      <c r="H42" s="106">
        <f t="shared" si="7"/>
        <v>4051.12516875</v>
      </c>
      <c r="I42" s="106">
        <f t="shared" si="7"/>
        <v>4176.856635000001</v>
      </c>
      <c r="J42" s="106">
        <f t="shared" si="7"/>
        <v>4177.3031281250005</v>
      </c>
      <c r="K42" s="106">
        <f t="shared" si="7"/>
        <v>4046.10418375</v>
      </c>
      <c r="L42" s="106">
        <f t="shared" si="7"/>
        <v>4185.818540625</v>
      </c>
      <c r="M42" s="106">
        <f t="shared" si="7"/>
        <v>4057.997939375</v>
      </c>
      <c r="N42" s="106">
        <f t="shared" si="7"/>
        <v>4173.184723125001</v>
      </c>
      <c r="O42" s="107">
        <f t="shared" si="5"/>
        <v>49270.02593812501</v>
      </c>
      <c r="P42" s="191"/>
      <c r="Q42" t="s">
        <v>75</v>
      </c>
      <c r="U42"/>
    </row>
    <row r="43" spans="1:21" ht="15">
      <c r="A43" s="82">
        <v>16800</v>
      </c>
      <c r="B43" s="18" t="s">
        <v>71</v>
      </c>
      <c r="C43" s="111">
        <f>C$41/1000*$A$43</f>
        <v>504</v>
      </c>
      <c r="D43" s="112">
        <f aca="true" t="shared" si="8" ref="D43:N43">D$41/1000*$A$43</f>
        <v>504</v>
      </c>
      <c r="E43" s="112">
        <f t="shared" si="8"/>
        <v>504</v>
      </c>
      <c r="F43" s="112">
        <f t="shared" si="8"/>
        <v>504</v>
      </c>
      <c r="G43" s="112">
        <f t="shared" si="8"/>
        <v>504</v>
      </c>
      <c r="H43" s="112">
        <f t="shared" si="8"/>
        <v>504</v>
      </c>
      <c r="I43" s="112">
        <f t="shared" si="8"/>
        <v>504</v>
      </c>
      <c r="J43" s="112">
        <f t="shared" si="8"/>
        <v>504</v>
      </c>
      <c r="K43" s="112">
        <f t="shared" si="8"/>
        <v>504</v>
      </c>
      <c r="L43" s="112">
        <f t="shared" si="8"/>
        <v>504</v>
      </c>
      <c r="M43" s="112">
        <f t="shared" si="8"/>
        <v>504</v>
      </c>
      <c r="N43" s="112">
        <f t="shared" si="8"/>
        <v>504</v>
      </c>
      <c r="O43" s="107">
        <f t="shared" si="5"/>
        <v>6048</v>
      </c>
      <c r="P43" s="192">
        <f>O43/$O$42</f>
        <v>0.12275211723239778</v>
      </c>
      <c r="Q43" t="s">
        <v>149</v>
      </c>
      <c r="U43"/>
    </row>
    <row r="44" spans="1:21" ht="15">
      <c r="A44" s="82">
        <v>1.06</v>
      </c>
      <c r="B44" s="18" t="s">
        <v>72</v>
      </c>
      <c r="C44" s="111">
        <f>C$41*$A$44</f>
        <v>31.8</v>
      </c>
      <c r="D44" s="112">
        <f aca="true" t="shared" si="9" ref="D44:N44">D$41*$A$44</f>
        <v>31.8</v>
      </c>
      <c r="E44" s="112">
        <f t="shared" si="9"/>
        <v>31.8</v>
      </c>
      <c r="F44" s="112">
        <f t="shared" si="9"/>
        <v>31.8</v>
      </c>
      <c r="G44" s="112">
        <f t="shared" si="9"/>
        <v>31.8</v>
      </c>
      <c r="H44" s="112">
        <f t="shared" si="9"/>
        <v>31.8</v>
      </c>
      <c r="I44" s="112">
        <f t="shared" si="9"/>
        <v>31.8</v>
      </c>
      <c r="J44" s="112">
        <f t="shared" si="9"/>
        <v>31.8</v>
      </c>
      <c r="K44" s="112">
        <f t="shared" si="9"/>
        <v>31.8</v>
      </c>
      <c r="L44" s="112">
        <f t="shared" si="9"/>
        <v>31.8</v>
      </c>
      <c r="M44" s="112">
        <f t="shared" si="9"/>
        <v>31.8</v>
      </c>
      <c r="N44" s="112">
        <f t="shared" si="9"/>
        <v>31.8</v>
      </c>
      <c r="O44" s="107">
        <f t="shared" si="5"/>
        <v>381.6000000000001</v>
      </c>
      <c r="P44" s="192">
        <f>O44/$O$42</f>
        <v>0.007745074063472719</v>
      </c>
      <c r="Q44" t="s">
        <v>148</v>
      </c>
      <c r="U44"/>
    </row>
    <row r="45" spans="1:21" ht="15">
      <c r="A45" s="83">
        <v>147</v>
      </c>
      <c r="B45" t="s">
        <v>74</v>
      </c>
      <c r="C45" s="113">
        <f>C37/1000*$A$45</f>
        <v>3471.9356700000008</v>
      </c>
      <c r="D45" s="114">
        <f aca="true" t="shared" si="10" ref="D45:N45">D37/1000*$A$45</f>
        <v>3248.2064475</v>
      </c>
      <c r="E45" s="114">
        <f t="shared" si="10"/>
        <v>3465.2060100000003</v>
      </c>
      <c r="F45" s="114">
        <f t="shared" si="10"/>
        <v>3239.6240362500007</v>
      </c>
      <c r="G45" s="114">
        <f t="shared" si="10"/>
        <v>3472.496475</v>
      </c>
      <c r="H45" s="114">
        <f t="shared" si="10"/>
        <v>3351.5283375000004</v>
      </c>
      <c r="I45" s="114">
        <f t="shared" si="10"/>
        <v>3471.9356700000008</v>
      </c>
      <c r="J45" s="114">
        <f t="shared" si="10"/>
        <v>3472.36325625</v>
      </c>
      <c r="K45" s="114">
        <f t="shared" si="10"/>
        <v>3346.7199675000006</v>
      </c>
      <c r="L45" s="114">
        <f t="shared" si="10"/>
        <v>3480.5180812500003</v>
      </c>
      <c r="M45" s="114">
        <f t="shared" si="10"/>
        <v>3358.11007875</v>
      </c>
      <c r="N45" s="114">
        <f t="shared" si="10"/>
        <v>3468.4192462500005</v>
      </c>
      <c r="O45" s="110">
        <f t="shared" si="5"/>
        <v>40847.06327625001</v>
      </c>
      <c r="P45" s="192">
        <f>O45/$O$42</f>
        <v>0.8290448908540693</v>
      </c>
      <c r="Q45" t="s">
        <v>168</v>
      </c>
      <c r="U45"/>
    </row>
    <row r="46" spans="1:33" s="18" customFormat="1" ht="15">
      <c r="A46" s="82">
        <v>6.5</v>
      </c>
      <c r="B46" s="18" t="s">
        <v>110</v>
      </c>
      <c r="C46" s="121">
        <f>C37/1000*$A$46</f>
        <v>153.52096500000002</v>
      </c>
      <c r="D46" s="120">
        <f aca="true" t="shared" si="11" ref="D46:N46">D37/1000*$A$46</f>
        <v>143.62817625000002</v>
      </c>
      <c r="E46" s="120">
        <f t="shared" si="11"/>
        <v>153.223395</v>
      </c>
      <c r="F46" s="120">
        <f t="shared" si="11"/>
        <v>143.24868187500002</v>
      </c>
      <c r="G46" s="120">
        <f t="shared" si="11"/>
        <v>153.5457625</v>
      </c>
      <c r="H46" s="120">
        <f t="shared" si="11"/>
        <v>148.19683125</v>
      </c>
      <c r="I46" s="120">
        <f t="shared" si="11"/>
        <v>153.52096500000002</v>
      </c>
      <c r="J46" s="120">
        <f t="shared" si="11"/>
        <v>153.539871875</v>
      </c>
      <c r="K46" s="120">
        <f t="shared" si="11"/>
        <v>147.98421625000003</v>
      </c>
      <c r="L46" s="120">
        <f t="shared" si="11"/>
        <v>153.900459375</v>
      </c>
      <c r="M46" s="120">
        <f t="shared" si="11"/>
        <v>148.487860625</v>
      </c>
      <c r="N46" s="120">
        <f t="shared" si="11"/>
        <v>153.365476875</v>
      </c>
      <c r="O46" s="122">
        <f>SUM(C46:N46)</f>
        <v>1806.162661875</v>
      </c>
      <c r="P46" s="192">
        <f>O46/$O$42</f>
        <v>0.03665844755477176</v>
      </c>
      <c r="Q46" t="s">
        <v>150</v>
      </c>
      <c r="S46" s="71"/>
      <c r="T46" s="71"/>
      <c r="U46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</row>
    <row r="47" spans="1:21" ht="15.75" thickBot="1">
      <c r="A47" s="83">
        <v>15.6</v>
      </c>
      <c r="B47" t="s">
        <v>60</v>
      </c>
      <c r="C47" s="115">
        <f>$A$47</f>
        <v>15.6</v>
      </c>
      <c r="D47" s="116">
        <f aca="true" t="shared" si="12" ref="D47:N47">$A$47</f>
        <v>15.6</v>
      </c>
      <c r="E47" s="116">
        <f t="shared" si="12"/>
        <v>15.6</v>
      </c>
      <c r="F47" s="116">
        <f t="shared" si="12"/>
        <v>15.6</v>
      </c>
      <c r="G47" s="116">
        <f t="shared" si="12"/>
        <v>15.6</v>
      </c>
      <c r="H47" s="116">
        <f t="shared" si="12"/>
        <v>15.6</v>
      </c>
      <c r="I47" s="116">
        <f t="shared" si="12"/>
        <v>15.6</v>
      </c>
      <c r="J47" s="116">
        <f t="shared" si="12"/>
        <v>15.6</v>
      </c>
      <c r="K47" s="116">
        <f t="shared" si="12"/>
        <v>15.6</v>
      </c>
      <c r="L47" s="116">
        <f t="shared" si="12"/>
        <v>15.6</v>
      </c>
      <c r="M47" s="116">
        <f t="shared" si="12"/>
        <v>15.6</v>
      </c>
      <c r="N47" s="116">
        <f t="shared" si="12"/>
        <v>15.6</v>
      </c>
      <c r="O47" s="117">
        <f t="shared" si="5"/>
        <v>187.19999999999996</v>
      </c>
      <c r="P47" s="192">
        <f>O47/$O$42</f>
        <v>0.0037994702952885017</v>
      </c>
      <c r="Q47" s="18" t="s">
        <v>147</v>
      </c>
      <c r="U47" s="18"/>
    </row>
    <row r="48" spans="3:15" ht="15">
      <c r="C48" s="18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  <row r="49" spans="2:15" ht="15">
      <c r="B49" s="20" t="s">
        <v>88</v>
      </c>
      <c r="C49" s="118">
        <f>C38+C42</f>
        <v>11754.660198000003</v>
      </c>
      <c r="D49" s="118">
        <f aca="true" t="shared" si="13" ref="D49:O49">D38+D42</f>
        <v>11036.5959315</v>
      </c>
      <c r="E49" s="118">
        <f t="shared" si="13"/>
        <v>11733.061194000002</v>
      </c>
      <c r="F49" s="118">
        <f t="shared" si="13"/>
        <v>11009.050478250003</v>
      </c>
      <c r="G49" s="118">
        <f t="shared" si="13"/>
        <v>11756.460115000002</v>
      </c>
      <c r="H49" s="118">
        <f t="shared" si="13"/>
        <v>11368.2099975</v>
      </c>
      <c r="I49" s="118">
        <f t="shared" si="13"/>
        <v>11754.660198000003</v>
      </c>
      <c r="J49" s="118">
        <f t="shared" si="13"/>
        <v>11756.03254625</v>
      </c>
      <c r="K49" s="118">
        <f t="shared" si="13"/>
        <v>11352.777419500002</v>
      </c>
      <c r="L49" s="118">
        <f t="shared" si="13"/>
        <v>11782.205651250002</v>
      </c>
      <c r="M49" s="118">
        <f t="shared" si="13"/>
        <v>11389.33425275</v>
      </c>
      <c r="N49" s="118">
        <f t="shared" si="13"/>
        <v>11743.374152250002</v>
      </c>
      <c r="O49" s="118">
        <f t="shared" si="13"/>
        <v>138436.42213425</v>
      </c>
    </row>
    <row r="50" spans="3:15" ht="15">
      <c r="C50" s="59"/>
      <c r="D50" s="22"/>
      <c r="E50" s="59"/>
      <c r="F50" s="22"/>
      <c r="G50" s="22"/>
      <c r="H50" s="22"/>
      <c r="I50" s="22"/>
      <c r="J50" s="63"/>
      <c r="K50" s="63"/>
      <c r="L50" s="63"/>
      <c r="M50" s="63"/>
      <c r="N50" s="63"/>
      <c r="O50" s="63"/>
    </row>
    <row r="51" spans="3:15" ht="15">
      <c r="C51" s="22"/>
      <c r="D51" s="22"/>
      <c r="E51" s="22"/>
      <c r="F51" s="22"/>
      <c r="G51" s="22"/>
      <c r="H51" s="22"/>
      <c r="I51" s="22"/>
      <c r="J51" s="64"/>
      <c r="K51" s="64"/>
      <c r="L51" s="64"/>
      <c r="M51" s="64"/>
      <c r="N51" s="64"/>
      <c r="O51" s="64"/>
    </row>
    <row r="52" spans="13:15" ht="15">
      <c r="M52" s="16"/>
      <c r="O52" s="16"/>
    </row>
    <row r="57" ht="15">
      <c r="Q57" s="18"/>
    </row>
  </sheetData>
  <sheetProtection/>
  <mergeCells count="11">
    <mergeCell ref="D1:H1"/>
    <mergeCell ref="D2:E2"/>
    <mergeCell ref="F2:G2"/>
    <mergeCell ref="H2:I2"/>
    <mergeCell ref="P36:T36"/>
    <mergeCell ref="N2:O2"/>
    <mergeCell ref="P2:Q2"/>
    <mergeCell ref="C29:D29"/>
    <mergeCell ref="E29:F29"/>
    <mergeCell ref="L2:M2"/>
    <mergeCell ref="J2:K2"/>
  </mergeCells>
  <printOptions/>
  <pageMargins left="0.7" right="0.7" top="0.75" bottom="0.75" header="0.3" footer="0.3"/>
  <pageSetup horizontalDpi="600" verticalDpi="600" orientation="portrait" paperSize="9" r:id="rId1"/>
  <ignoredErrors>
    <ignoredError sqref="I4:I27 K4:K27 M4:M27 O4:O27 G4:G26 E4:E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M60"/>
  <sheetViews>
    <sheetView zoomScalePageLayoutView="0" workbookViewId="0" topLeftCell="A31">
      <selection activeCell="O57" sqref="O57"/>
    </sheetView>
  </sheetViews>
  <sheetFormatPr defaultColWidth="9.140625" defaultRowHeight="15"/>
  <cols>
    <col min="1" max="1" width="20.8515625" style="0" customWidth="1"/>
    <col min="2" max="2" width="39.28125" style="0" customWidth="1"/>
    <col min="3" max="3" width="14.421875" style="0" customWidth="1"/>
    <col min="4" max="4" width="14.57421875" style="0" customWidth="1"/>
    <col min="5" max="5" width="12.421875" style="0" customWidth="1"/>
    <col min="6" max="6" width="11.00390625" style="0" customWidth="1"/>
    <col min="15" max="15" width="12.8515625" style="0" customWidth="1"/>
    <col min="17" max="17" width="11.8515625" style="0" customWidth="1"/>
    <col min="29" max="33" width="13.00390625" style="0" customWidth="1"/>
    <col min="45" max="45" width="12.140625" style="0" customWidth="1"/>
  </cols>
  <sheetData>
    <row r="1" spans="3:65" ht="15.75" thickBot="1">
      <c r="C1" s="211" t="s">
        <v>93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S1" s="211" t="s">
        <v>94</v>
      </c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I1" s="214" t="s">
        <v>95</v>
      </c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Y1" s="214" t="s">
        <v>96</v>
      </c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</row>
    <row r="2" spans="3:65" ht="15">
      <c r="C2" s="45"/>
      <c r="D2" s="207" t="s">
        <v>0</v>
      </c>
      <c r="E2" s="207"/>
      <c r="F2" s="207" t="s">
        <v>1</v>
      </c>
      <c r="G2" s="207"/>
      <c r="H2" s="207" t="s">
        <v>2</v>
      </c>
      <c r="I2" s="207"/>
      <c r="J2" s="207" t="s">
        <v>3</v>
      </c>
      <c r="K2" s="207"/>
      <c r="L2" s="207" t="s">
        <v>4</v>
      </c>
      <c r="M2" s="207"/>
      <c r="N2" s="207" t="s">
        <v>5</v>
      </c>
      <c r="O2" s="207"/>
      <c r="P2" s="207" t="s">
        <v>6</v>
      </c>
      <c r="Q2" s="208"/>
      <c r="S2" s="45"/>
      <c r="T2" s="207" t="s">
        <v>0</v>
      </c>
      <c r="U2" s="207"/>
      <c r="V2" s="207" t="s">
        <v>1</v>
      </c>
      <c r="W2" s="207"/>
      <c r="X2" s="207" t="s">
        <v>2</v>
      </c>
      <c r="Y2" s="207"/>
      <c r="Z2" s="207" t="s">
        <v>3</v>
      </c>
      <c r="AA2" s="207"/>
      <c r="AB2" s="207" t="s">
        <v>4</v>
      </c>
      <c r="AC2" s="207"/>
      <c r="AD2" s="207" t="s">
        <v>5</v>
      </c>
      <c r="AE2" s="207"/>
      <c r="AF2" s="207" t="s">
        <v>6</v>
      </c>
      <c r="AG2" s="208"/>
      <c r="AI2" s="45"/>
      <c r="AJ2" s="207" t="s">
        <v>0</v>
      </c>
      <c r="AK2" s="207"/>
      <c r="AL2" s="207" t="s">
        <v>1</v>
      </c>
      <c r="AM2" s="207"/>
      <c r="AN2" s="207" t="s">
        <v>2</v>
      </c>
      <c r="AO2" s="207"/>
      <c r="AP2" s="207" t="s">
        <v>3</v>
      </c>
      <c r="AQ2" s="207"/>
      <c r="AR2" s="207" t="s">
        <v>4</v>
      </c>
      <c r="AS2" s="207"/>
      <c r="AT2" s="207" t="s">
        <v>5</v>
      </c>
      <c r="AU2" s="207"/>
      <c r="AV2" s="207" t="s">
        <v>6</v>
      </c>
      <c r="AW2" s="208"/>
      <c r="AY2" s="45"/>
      <c r="AZ2" s="207" t="s">
        <v>0</v>
      </c>
      <c r="BA2" s="207"/>
      <c r="BB2" s="207" t="s">
        <v>1</v>
      </c>
      <c r="BC2" s="207"/>
      <c r="BD2" s="207" t="s">
        <v>2</v>
      </c>
      <c r="BE2" s="207"/>
      <c r="BF2" s="207" t="s">
        <v>3</v>
      </c>
      <c r="BG2" s="207"/>
      <c r="BH2" s="207" t="s">
        <v>4</v>
      </c>
      <c r="BI2" s="207"/>
      <c r="BJ2" s="207" t="s">
        <v>5</v>
      </c>
      <c r="BK2" s="207"/>
      <c r="BL2" s="207" t="s">
        <v>6</v>
      </c>
      <c r="BM2" s="208"/>
    </row>
    <row r="3" spans="3:65" ht="15">
      <c r="C3" s="46" t="s">
        <v>7</v>
      </c>
      <c r="D3" s="44" t="s">
        <v>121</v>
      </c>
      <c r="E3" s="44" t="s">
        <v>122</v>
      </c>
      <c r="F3" s="44" t="s">
        <v>121</v>
      </c>
      <c r="G3" s="44" t="s">
        <v>122</v>
      </c>
      <c r="H3" s="44" t="s">
        <v>121</v>
      </c>
      <c r="I3" s="44" t="s">
        <v>122</v>
      </c>
      <c r="J3" s="44" t="s">
        <v>121</v>
      </c>
      <c r="K3" s="44" t="s">
        <v>122</v>
      </c>
      <c r="L3" s="44" t="s">
        <v>121</v>
      </c>
      <c r="M3" s="44" t="s">
        <v>122</v>
      </c>
      <c r="N3" s="44" t="s">
        <v>121</v>
      </c>
      <c r="O3" s="44" t="s">
        <v>122</v>
      </c>
      <c r="P3" s="44" t="s">
        <v>121</v>
      </c>
      <c r="Q3" s="47" t="s">
        <v>122</v>
      </c>
      <c r="S3" s="46" t="s">
        <v>7</v>
      </c>
      <c r="T3" s="44" t="s">
        <v>121</v>
      </c>
      <c r="U3" s="44" t="s">
        <v>122</v>
      </c>
      <c r="V3" s="44" t="s">
        <v>121</v>
      </c>
      <c r="W3" s="44" t="s">
        <v>122</v>
      </c>
      <c r="X3" s="44" t="s">
        <v>121</v>
      </c>
      <c r="Y3" s="44" t="s">
        <v>122</v>
      </c>
      <c r="Z3" s="44" t="s">
        <v>121</v>
      </c>
      <c r="AA3" s="44" t="s">
        <v>122</v>
      </c>
      <c r="AB3" s="44" t="s">
        <v>121</v>
      </c>
      <c r="AC3" s="44" t="s">
        <v>122</v>
      </c>
      <c r="AD3" s="44" t="s">
        <v>121</v>
      </c>
      <c r="AE3" s="44" t="s">
        <v>122</v>
      </c>
      <c r="AF3" s="44" t="s">
        <v>121</v>
      </c>
      <c r="AG3" s="47" t="s">
        <v>122</v>
      </c>
      <c r="AI3" s="46" t="s">
        <v>7</v>
      </c>
      <c r="AJ3" s="44" t="s">
        <v>121</v>
      </c>
      <c r="AK3" s="44" t="s">
        <v>122</v>
      </c>
      <c r="AL3" s="44" t="s">
        <v>121</v>
      </c>
      <c r="AM3" s="44" t="s">
        <v>122</v>
      </c>
      <c r="AN3" s="44" t="s">
        <v>121</v>
      </c>
      <c r="AO3" s="44" t="s">
        <v>122</v>
      </c>
      <c r="AP3" s="44" t="s">
        <v>121</v>
      </c>
      <c r="AQ3" s="44" t="s">
        <v>122</v>
      </c>
      <c r="AR3" s="44" t="s">
        <v>121</v>
      </c>
      <c r="AS3" s="44" t="s">
        <v>122</v>
      </c>
      <c r="AT3" s="44" t="s">
        <v>121</v>
      </c>
      <c r="AU3" s="44" t="s">
        <v>122</v>
      </c>
      <c r="AV3" s="44" t="s">
        <v>121</v>
      </c>
      <c r="AW3" s="47" t="s">
        <v>122</v>
      </c>
      <c r="AY3" s="46" t="s">
        <v>7</v>
      </c>
      <c r="AZ3" s="44" t="s">
        <v>121</v>
      </c>
      <c r="BA3" s="44" t="s">
        <v>122</v>
      </c>
      <c r="BB3" s="44" t="s">
        <v>121</v>
      </c>
      <c r="BC3" s="44" t="s">
        <v>122</v>
      </c>
      <c r="BD3" s="44" t="s">
        <v>121</v>
      </c>
      <c r="BE3" s="44" t="s">
        <v>122</v>
      </c>
      <c r="BF3" s="44" t="s">
        <v>121</v>
      </c>
      <c r="BG3" s="44" t="s">
        <v>122</v>
      </c>
      <c r="BH3" s="44" t="s">
        <v>121</v>
      </c>
      <c r="BI3" s="44" t="s">
        <v>122</v>
      </c>
      <c r="BJ3" s="44" t="s">
        <v>121</v>
      </c>
      <c r="BK3" s="44" t="s">
        <v>122</v>
      </c>
      <c r="BL3" s="44" t="s">
        <v>121</v>
      </c>
      <c r="BM3" s="47" t="s">
        <v>122</v>
      </c>
    </row>
    <row r="4" spans="3:65" ht="15">
      <c r="C4" s="48" t="s">
        <v>8</v>
      </c>
      <c r="D4" s="72">
        <f>$J$30</f>
        <v>2</v>
      </c>
      <c r="E4" s="178">
        <f>'B21'!E4</f>
        <v>35.76375</v>
      </c>
      <c r="F4" s="72">
        <f>$J$30</f>
        <v>2</v>
      </c>
      <c r="G4" s="178">
        <f>'B21'!G4</f>
        <v>33.87375</v>
      </c>
      <c r="H4" s="72">
        <f>$J$30</f>
        <v>2</v>
      </c>
      <c r="I4" s="178">
        <f>'B21'!I4</f>
        <v>35.6025</v>
      </c>
      <c r="J4" s="72">
        <f>$J$30</f>
        <v>2</v>
      </c>
      <c r="K4" s="178">
        <f>'B21'!K4</f>
        <v>32.985</v>
      </c>
      <c r="L4" s="72">
        <f>$J$30</f>
        <v>2</v>
      </c>
      <c r="M4" s="180">
        <f>'B21'!M4</f>
        <v>32.47875</v>
      </c>
      <c r="N4" s="72">
        <f>$J$30</f>
        <v>2</v>
      </c>
      <c r="O4" s="180">
        <f>'B21'!O4</f>
        <v>29.95375</v>
      </c>
      <c r="P4" s="72">
        <f>$J$30</f>
        <v>2</v>
      </c>
      <c r="Q4" s="181">
        <f>'B21'!Q4</f>
        <v>29.54</v>
      </c>
      <c r="S4" s="48" t="s">
        <v>8</v>
      </c>
      <c r="T4" s="72">
        <f>$J$30</f>
        <v>2</v>
      </c>
      <c r="U4" s="79">
        <f>$E4</f>
        <v>35.76375</v>
      </c>
      <c r="V4" s="72">
        <f>$J$30</f>
        <v>2</v>
      </c>
      <c r="W4" s="79">
        <f>$G4</f>
        <v>33.87375</v>
      </c>
      <c r="X4" s="72">
        <f>$J$30</f>
        <v>2</v>
      </c>
      <c r="Y4" s="79">
        <f>$I4</f>
        <v>35.6025</v>
      </c>
      <c r="Z4" s="72">
        <f>$J$30</f>
        <v>2</v>
      </c>
      <c r="AA4" s="79">
        <f>$K4</f>
        <v>32.985</v>
      </c>
      <c r="AB4" s="72">
        <f>$J$30</f>
        <v>2</v>
      </c>
      <c r="AC4" s="43">
        <f>$M4</f>
        <v>32.47875</v>
      </c>
      <c r="AD4" s="72">
        <f>$J$30</f>
        <v>2</v>
      </c>
      <c r="AE4" s="43">
        <f>$O4</f>
        <v>29.95375</v>
      </c>
      <c r="AF4" s="72">
        <f>$J$30</f>
        <v>2</v>
      </c>
      <c r="AG4" s="65">
        <f>$Q4</f>
        <v>29.54</v>
      </c>
      <c r="AI4" s="48" t="s">
        <v>8</v>
      </c>
      <c r="AJ4" s="72">
        <f>$J$30</f>
        <v>2</v>
      </c>
      <c r="AK4" s="79">
        <f>$E4</f>
        <v>35.76375</v>
      </c>
      <c r="AL4" s="72">
        <f>$J$30</f>
        <v>2</v>
      </c>
      <c r="AM4" s="79">
        <f>$G4</f>
        <v>33.87375</v>
      </c>
      <c r="AN4" s="72">
        <f>$J$30</f>
        <v>2</v>
      </c>
      <c r="AO4" s="79">
        <f>$I4</f>
        <v>35.6025</v>
      </c>
      <c r="AP4" s="72">
        <f>$J$30</f>
        <v>2</v>
      </c>
      <c r="AQ4" s="79">
        <f>$K4</f>
        <v>32.985</v>
      </c>
      <c r="AR4" s="72">
        <f>$J$30</f>
        <v>2</v>
      </c>
      <c r="AS4" s="43">
        <f>$M4</f>
        <v>32.47875</v>
      </c>
      <c r="AT4" s="72">
        <f>$J$30</f>
        <v>2</v>
      </c>
      <c r="AU4" s="43">
        <f>$O4</f>
        <v>29.95375</v>
      </c>
      <c r="AV4" s="72">
        <f>$J$30</f>
        <v>2</v>
      </c>
      <c r="AW4" s="65">
        <f>$Q4</f>
        <v>29.54</v>
      </c>
      <c r="AY4" s="48" t="s">
        <v>8</v>
      </c>
      <c r="AZ4" s="72">
        <f>$J$30</f>
        <v>2</v>
      </c>
      <c r="BA4" s="79">
        <f>$E4</f>
        <v>35.76375</v>
      </c>
      <c r="BB4" s="72">
        <f>$J$30</f>
        <v>2</v>
      </c>
      <c r="BC4" s="79">
        <f>$G4</f>
        <v>33.87375</v>
      </c>
      <c r="BD4" s="72">
        <f>$J$30</f>
        <v>2</v>
      </c>
      <c r="BE4" s="79">
        <f>$I4</f>
        <v>35.6025</v>
      </c>
      <c r="BF4" s="72">
        <f>$J$30</f>
        <v>2</v>
      </c>
      <c r="BG4" s="79">
        <f>$K4</f>
        <v>32.985</v>
      </c>
      <c r="BH4" s="72">
        <f>$J$30</f>
        <v>2</v>
      </c>
      <c r="BI4" s="43">
        <f>$M4</f>
        <v>32.47875</v>
      </c>
      <c r="BJ4" s="72">
        <f>$J$30</f>
        <v>2</v>
      </c>
      <c r="BK4" s="43">
        <f>$O4</f>
        <v>29.95375</v>
      </c>
      <c r="BL4" s="72">
        <f>$J$30</f>
        <v>2</v>
      </c>
      <c r="BM4" s="65">
        <f>$Q4</f>
        <v>29.54</v>
      </c>
    </row>
    <row r="5" spans="3:65" ht="15">
      <c r="C5" s="48" t="s">
        <v>9</v>
      </c>
      <c r="D5" s="72">
        <f aca="true" t="shared" si="0" ref="D5:P11">$J$30</f>
        <v>2</v>
      </c>
      <c r="E5" s="178">
        <f>'B21'!E5</f>
        <v>35.6125</v>
      </c>
      <c r="F5" s="72">
        <f t="shared" si="0"/>
        <v>2</v>
      </c>
      <c r="G5" s="178">
        <f>'B21'!G5</f>
        <v>33.65375</v>
      </c>
      <c r="H5" s="72">
        <f t="shared" si="0"/>
        <v>2</v>
      </c>
      <c r="I5" s="178">
        <f>'B21'!I5</f>
        <v>32.46625</v>
      </c>
      <c r="J5" s="72">
        <f t="shared" si="0"/>
        <v>2</v>
      </c>
      <c r="K5" s="178">
        <f>'B21'!K5</f>
        <v>32.82125</v>
      </c>
      <c r="L5" s="72">
        <f t="shared" si="0"/>
        <v>2</v>
      </c>
      <c r="M5" s="180">
        <f>'B21'!M5</f>
        <v>32.13625</v>
      </c>
      <c r="N5" s="72">
        <f t="shared" si="0"/>
        <v>2</v>
      </c>
      <c r="O5" s="180">
        <f>'B21'!O5</f>
        <v>32.3725</v>
      </c>
      <c r="P5" s="72">
        <f t="shared" si="0"/>
        <v>2</v>
      </c>
      <c r="Q5" s="181">
        <f>'B21'!Q5</f>
        <v>30.2225</v>
      </c>
      <c r="S5" s="48" t="s">
        <v>9</v>
      </c>
      <c r="T5" s="72">
        <f aca="true" t="shared" si="1" ref="T5:AF11">$J$30</f>
        <v>2</v>
      </c>
      <c r="U5" s="79">
        <f aca="true" t="shared" si="2" ref="U5:U27">$E5</f>
        <v>35.6125</v>
      </c>
      <c r="V5" s="72">
        <f t="shared" si="1"/>
        <v>2</v>
      </c>
      <c r="W5" s="79">
        <f aca="true" t="shared" si="3" ref="W5:W27">$G5</f>
        <v>33.65375</v>
      </c>
      <c r="X5" s="72">
        <f t="shared" si="1"/>
        <v>2</v>
      </c>
      <c r="Y5" s="79">
        <f aca="true" t="shared" si="4" ref="Y5:Y27">$I5</f>
        <v>32.46625</v>
      </c>
      <c r="Z5" s="72">
        <f t="shared" si="1"/>
        <v>2</v>
      </c>
      <c r="AA5" s="79">
        <f aca="true" t="shared" si="5" ref="AA5:AA27">$K5</f>
        <v>32.82125</v>
      </c>
      <c r="AB5" s="72">
        <f t="shared" si="1"/>
        <v>2</v>
      </c>
      <c r="AC5" s="43">
        <f aca="true" t="shared" si="6" ref="AC5:AC27">$M5</f>
        <v>32.13625</v>
      </c>
      <c r="AD5" s="72">
        <f t="shared" si="1"/>
        <v>2</v>
      </c>
      <c r="AE5" s="43">
        <f aca="true" t="shared" si="7" ref="AE5:AE27">$O5</f>
        <v>32.3725</v>
      </c>
      <c r="AF5" s="72">
        <f t="shared" si="1"/>
        <v>2</v>
      </c>
      <c r="AG5" s="65">
        <f aca="true" t="shared" si="8" ref="AG5:AG27">$Q5</f>
        <v>30.2225</v>
      </c>
      <c r="AI5" s="48" t="s">
        <v>9</v>
      </c>
      <c r="AJ5" s="72">
        <f aca="true" t="shared" si="9" ref="AJ5:AV11">$J$30</f>
        <v>2</v>
      </c>
      <c r="AK5" s="79">
        <f aca="true" t="shared" si="10" ref="AK5:AK27">$E5</f>
        <v>35.6125</v>
      </c>
      <c r="AL5" s="72">
        <f t="shared" si="9"/>
        <v>2</v>
      </c>
      <c r="AM5" s="79">
        <f aca="true" t="shared" si="11" ref="AM5:AM27">$G5</f>
        <v>33.65375</v>
      </c>
      <c r="AN5" s="72">
        <f t="shared" si="9"/>
        <v>2</v>
      </c>
      <c r="AO5" s="79">
        <f aca="true" t="shared" si="12" ref="AO5:AO27">$I5</f>
        <v>32.46625</v>
      </c>
      <c r="AP5" s="72">
        <f t="shared" si="9"/>
        <v>2</v>
      </c>
      <c r="AQ5" s="79">
        <f aca="true" t="shared" si="13" ref="AQ5:AQ27">$K5</f>
        <v>32.82125</v>
      </c>
      <c r="AR5" s="72">
        <f t="shared" si="9"/>
        <v>2</v>
      </c>
      <c r="AS5" s="43">
        <f aca="true" t="shared" si="14" ref="AS5:AS27">$M5</f>
        <v>32.13625</v>
      </c>
      <c r="AT5" s="72">
        <f t="shared" si="9"/>
        <v>2</v>
      </c>
      <c r="AU5" s="43">
        <f aca="true" t="shared" si="15" ref="AU5:AU27">$O5</f>
        <v>32.3725</v>
      </c>
      <c r="AV5" s="72">
        <f t="shared" si="9"/>
        <v>2</v>
      </c>
      <c r="AW5" s="65">
        <f aca="true" t="shared" si="16" ref="AW5:AW27">$Q5</f>
        <v>30.2225</v>
      </c>
      <c r="AY5" s="48" t="s">
        <v>9</v>
      </c>
      <c r="AZ5" s="72">
        <f aca="true" t="shared" si="17" ref="AZ5:BL11">$J$30</f>
        <v>2</v>
      </c>
      <c r="BA5" s="79">
        <f aca="true" t="shared" si="18" ref="BA5:BA27">$E5</f>
        <v>35.6125</v>
      </c>
      <c r="BB5" s="72">
        <f t="shared" si="17"/>
        <v>2</v>
      </c>
      <c r="BC5" s="79">
        <f aca="true" t="shared" si="19" ref="BC5:BC27">$G5</f>
        <v>33.65375</v>
      </c>
      <c r="BD5" s="72">
        <f t="shared" si="17"/>
        <v>2</v>
      </c>
      <c r="BE5" s="79">
        <f aca="true" t="shared" si="20" ref="BE5:BE27">$I5</f>
        <v>32.46625</v>
      </c>
      <c r="BF5" s="72">
        <f t="shared" si="17"/>
        <v>2</v>
      </c>
      <c r="BG5" s="79">
        <f aca="true" t="shared" si="21" ref="BG5:BG27">$K5</f>
        <v>32.82125</v>
      </c>
      <c r="BH5" s="72">
        <f t="shared" si="17"/>
        <v>2</v>
      </c>
      <c r="BI5" s="43">
        <f aca="true" t="shared" si="22" ref="BI5:BI27">$M5</f>
        <v>32.13625</v>
      </c>
      <c r="BJ5" s="72">
        <f t="shared" si="17"/>
        <v>2</v>
      </c>
      <c r="BK5" s="43">
        <f aca="true" t="shared" si="23" ref="BK5:BK27">$O5</f>
        <v>32.3725</v>
      </c>
      <c r="BL5" s="72">
        <f t="shared" si="17"/>
        <v>2</v>
      </c>
      <c r="BM5" s="65">
        <f aca="true" t="shared" si="24" ref="BM5:BM27">$Q5</f>
        <v>30.2225</v>
      </c>
    </row>
    <row r="6" spans="3:65" ht="15">
      <c r="C6" s="48" t="s">
        <v>10</v>
      </c>
      <c r="D6" s="72">
        <f t="shared" si="0"/>
        <v>2</v>
      </c>
      <c r="E6" s="178">
        <f>'B21'!E6</f>
        <v>35.10375</v>
      </c>
      <c r="F6" s="72">
        <f t="shared" si="0"/>
        <v>2</v>
      </c>
      <c r="G6" s="178">
        <f>'B21'!G6</f>
        <v>34.0875</v>
      </c>
      <c r="H6" s="72">
        <f t="shared" si="0"/>
        <v>2</v>
      </c>
      <c r="I6" s="178">
        <f>'B21'!I6</f>
        <v>32.1325</v>
      </c>
      <c r="J6" s="72">
        <f t="shared" si="0"/>
        <v>2</v>
      </c>
      <c r="K6" s="178">
        <f>'B21'!K6</f>
        <v>32.64375</v>
      </c>
      <c r="L6" s="72">
        <f t="shared" si="0"/>
        <v>2</v>
      </c>
      <c r="M6" s="180">
        <f>'B21'!M6</f>
        <v>34.91875</v>
      </c>
      <c r="N6" s="72">
        <f t="shared" si="0"/>
        <v>2</v>
      </c>
      <c r="O6" s="180">
        <f>'B21'!O6</f>
        <v>30.48375</v>
      </c>
      <c r="P6" s="72">
        <f t="shared" si="0"/>
        <v>2</v>
      </c>
      <c r="Q6" s="181">
        <f>'B21'!Q6</f>
        <v>30.13625</v>
      </c>
      <c r="S6" s="48" t="s">
        <v>10</v>
      </c>
      <c r="T6" s="72">
        <f t="shared" si="1"/>
        <v>2</v>
      </c>
      <c r="U6" s="79">
        <f t="shared" si="2"/>
        <v>35.10375</v>
      </c>
      <c r="V6" s="72">
        <f t="shared" si="1"/>
        <v>2</v>
      </c>
      <c r="W6" s="79">
        <f t="shared" si="3"/>
        <v>34.0875</v>
      </c>
      <c r="X6" s="72">
        <f t="shared" si="1"/>
        <v>2</v>
      </c>
      <c r="Y6" s="79">
        <f t="shared" si="4"/>
        <v>32.1325</v>
      </c>
      <c r="Z6" s="72">
        <f t="shared" si="1"/>
        <v>2</v>
      </c>
      <c r="AA6" s="79">
        <f t="shared" si="5"/>
        <v>32.64375</v>
      </c>
      <c r="AB6" s="72">
        <f t="shared" si="1"/>
        <v>2</v>
      </c>
      <c r="AC6" s="43">
        <f t="shared" si="6"/>
        <v>34.91875</v>
      </c>
      <c r="AD6" s="72">
        <f t="shared" si="1"/>
        <v>2</v>
      </c>
      <c r="AE6" s="43">
        <f t="shared" si="7"/>
        <v>30.48375</v>
      </c>
      <c r="AF6" s="72">
        <f t="shared" si="1"/>
        <v>2</v>
      </c>
      <c r="AG6" s="65">
        <f t="shared" si="8"/>
        <v>30.13625</v>
      </c>
      <c r="AI6" s="48" t="s">
        <v>10</v>
      </c>
      <c r="AJ6" s="72">
        <f t="shared" si="9"/>
        <v>2</v>
      </c>
      <c r="AK6" s="79">
        <f t="shared" si="10"/>
        <v>35.10375</v>
      </c>
      <c r="AL6" s="72">
        <f t="shared" si="9"/>
        <v>2</v>
      </c>
      <c r="AM6" s="79">
        <f t="shared" si="11"/>
        <v>34.0875</v>
      </c>
      <c r="AN6" s="72">
        <f t="shared" si="9"/>
        <v>2</v>
      </c>
      <c r="AO6" s="79">
        <f t="shared" si="12"/>
        <v>32.1325</v>
      </c>
      <c r="AP6" s="72">
        <f t="shared" si="9"/>
        <v>2</v>
      </c>
      <c r="AQ6" s="79">
        <f t="shared" si="13"/>
        <v>32.64375</v>
      </c>
      <c r="AR6" s="72">
        <f t="shared" si="9"/>
        <v>2</v>
      </c>
      <c r="AS6" s="43">
        <f t="shared" si="14"/>
        <v>34.91875</v>
      </c>
      <c r="AT6" s="72">
        <f t="shared" si="9"/>
        <v>2</v>
      </c>
      <c r="AU6" s="43">
        <f t="shared" si="15"/>
        <v>30.48375</v>
      </c>
      <c r="AV6" s="72">
        <f t="shared" si="9"/>
        <v>2</v>
      </c>
      <c r="AW6" s="65">
        <f t="shared" si="16"/>
        <v>30.13625</v>
      </c>
      <c r="AY6" s="48" t="s">
        <v>10</v>
      </c>
      <c r="AZ6" s="72">
        <f t="shared" si="17"/>
        <v>2</v>
      </c>
      <c r="BA6" s="79">
        <f t="shared" si="18"/>
        <v>35.10375</v>
      </c>
      <c r="BB6" s="72">
        <f t="shared" si="17"/>
        <v>2</v>
      </c>
      <c r="BC6" s="79">
        <f t="shared" si="19"/>
        <v>34.0875</v>
      </c>
      <c r="BD6" s="72">
        <f t="shared" si="17"/>
        <v>2</v>
      </c>
      <c r="BE6" s="79">
        <f t="shared" si="20"/>
        <v>32.1325</v>
      </c>
      <c r="BF6" s="72">
        <f t="shared" si="17"/>
        <v>2</v>
      </c>
      <c r="BG6" s="79">
        <f t="shared" si="21"/>
        <v>32.64375</v>
      </c>
      <c r="BH6" s="72">
        <f t="shared" si="17"/>
        <v>2</v>
      </c>
      <c r="BI6" s="43">
        <f t="shared" si="22"/>
        <v>34.91875</v>
      </c>
      <c r="BJ6" s="72">
        <f t="shared" si="17"/>
        <v>2</v>
      </c>
      <c r="BK6" s="43">
        <f t="shared" si="23"/>
        <v>30.48375</v>
      </c>
      <c r="BL6" s="72">
        <f t="shared" si="17"/>
        <v>2</v>
      </c>
      <c r="BM6" s="65">
        <f t="shared" si="24"/>
        <v>30.13625</v>
      </c>
    </row>
    <row r="7" spans="3:65" ht="15">
      <c r="C7" s="48" t="s">
        <v>11</v>
      </c>
      <c r="D7" s="72">
        <f t="shared" si="0"/>
        <v>2</v>
      </c>
      <c r="E7" s="178">
        <f>'B21'!E7</f>
        <v>35.01</v>
      </c>
      <c r="F7" s="72">
        <f t="shared" si="0"/>
        <v>2</v>
      </c>
      <c r="G7" s="178">
        <f>'B21'!G7</f>
        <v>32.96375</v>
      </c>
      <c r="H7" s="72">
        <f t="shared" si="0"/>
        <v>2</v>
      </c>
      <c r="I7" s="178">
        <f>'B21'!I7</f>
        <v>31.89125</v>
      </c>
      <c r="J7" s="72">
        <f t="shared" si="0"/>
        <v>2</v>
      </c>
      <c r="K7" s="178">
        <f>'B21'!K7</f>
        <v>33.10375</v>
      </c>
      <c r="L7" s="72">
        <f t="shared" si="0"/>
        <v>2</v>
      </c>
      <c r="M7" s="180">
        <f>'B21'!M7</f>
        <v>33.585</v>
      </c>
      <c r="N7" s="72">
        <f t="shared" si="0"/>
        <v>2</v>
      </c>
      <c r="O7" s="180">
        <f>'B21'!O7</f>
        <v>30.63125</v>
      </c>
      <c r="P7" s="72">
        <f t="shared" si="0"/>
        <v>2</v>
      </c>
      <c r="Q7" s="181">
        <f>'B21'!Q7</f>
        <v>30.7375</v>
      </c>
      <c r="S7" s="48" t="s">
        <v>11</v>
      </c>
      <c r="T7" s="72">
        <f t="shared" si="1"/>
        <v>2</v>
      </c>
      <c r="U7" s="79">
        <f t="shared" si="2"/>
        <v>35.01</v>
      </c>
      <c r="V7" s="72">
        <f t="shared" si="1"/>
        <v>2</v>
      </c>
      <c r="W7" s="79">
        <f t="shared" si="3"/>
        <v>32.96375</v>
      </c>
      <c r="X7" s="72">
        <f t="shared" si="1"/>
        <v>2</v>
      </c>
      <c r="Y7" s="79">
        <f t="shared" si="4"/>
        <v>31.89125</v>
      </c>
      <c r="Z7" s="72">
        <f t="shared" si="1"/>
        <v>2</v>
      </c>
      <c r="AA7" s="79">
        <f t="shared" si="5"/>
        <v>33.10375</v>
      </c>
      <c r="AB7" s="72">
        <f t="shared" si="1"/>
        <v>2</v>
      </c>
      <c r="AC7" s="43">
        <f t="shared" si="6"/>
        <v>33.585</v>
      </c>
      <c r="AD7" s="72">
        <f t="shared" si="1"/>
        <v>2</v>
      </c>
      <c r="AE7" s="43">
        <f t="shared" si="7"/>
        <v>30.63125</v>
      </c>
      <c r="AF7" s="72">
        <f t="shared" si="1"/>
        <v>2</v>
      </c>
      <c r="AG7" s="65">
        <f t="shared" si="8"/>
        <v>30.7375</v>
      </c>
      <c r="AI7" s="48" t="s">
        <v>11</v>
      </c>
      <c r="AJ7" s="72">
        <f t="shared" si="9"/>
        <v>2</v>
      </c>
      <c r="AK7" s="79">
        <f t="shared" si="10"/>
        <v>35.01</v>
      </c>
      <c r="AL7" s="72">
        <f t="shared" si="9"/>
        <v>2</v>
      </c>
      <c r="AM7" s="79">
        <f t="shared" si="11"/>
        <v>32.96375</v>
      </c>
      <c r="AN7" s="72">
        <f t="shared" si="9"/>
        <v>2</v>
      </c>
      <c r="AO7" s="79">
        <f t="shared" si="12"/>
        <v>31.89125</v>
      </c>
      <c r="AP7" s="72">
        <f t="shared" si="9"/>
        <v>2</v>
      </c>
      <c r="AQ7" s="79">
        <f t="shared" si="13"/>
        <v>33.10375</v>
      </c>
      <c r="AR7" s="72">
        <f t="shared" si="9"/>
        <v>2</v>
      </c>
      <c r="AS7" s="43">
        <f t="shared" si="14"/>
        <v>33.585</v>
      </c>
      <c r="AT7" s="72">
        <f t="shared" si="9"/>
        <v>2</v>
      </c>
      <c r="AU7" s="43">
        <f t="shared" si="15"/>
        <v>30.63125</v>
      </c>
      <c r="AV7" s="72">
        <f t="shared" si="9"/>
        <v>2</v>
      </c>
      <c r="AW7" s="65">
        <f t="shared" si="16"/>
        <v>30.7375</v>
      </c>
      <c r="AY7" s="48" t="s">
        <v>11</v>
      </c>
      <c r="AZ7" s="72">
        <f t="shared" si="17"/>
        <v>2</v>
      </c>
      <c r="BA7" s="79">
        <f t="shared" si="18"/>
        <v>35.01</v>
      </c>
      <c r="BB7" s="72">
        <f t="shared" si="17"/>
        <v>2</v>
      </c>
      <c r="BC7" s="79">
        <f t="shared" si="19"/>
        <v>32.96375</v>
      </c>
      <c r="BD7" s="72">
        <f t="shared" si="17"/>
        <v>2</v>
      </c>
      <c r="BE7" s="79">
        <f t="shared" si="20"/>
        <v>31.89125</v>
      </c>
      <c r="BF7" s="72">
        <f t="shared" si="17"/>
        <v>2</v>
      </c>
      <c r="BG7" s="79">
        <f t="shared" si="21"/>
        <v>33.10375</v>
      </c>
      <c r="BH7" s="72">
        <f t="shared" si="17"/>
        <v>2</v>
      </c>
      <c r="BI7" s="43">
        <f t="shared" si="22"/>
        <v>33.585</v>
      </c>
      <c r="BJ7" s="72">
        <f t="shared" si="17"/>
        <v>2</v>
      </c>
      <c r="BK7" s="43">
        <f t="shared" si="23"/>
        <v>30.63125</v>
      </c>
      <c r="BL7" s="72">
        <f t="shared" si="17"/>
        <v>2</v>
      </c>
      <c r="BM7" s="65">
        <f t="shared" si="24"/>
        <v>30.7375</v>
      </c>
    </row>
    <row r="8" spans="3:65" ht="15">
      <c r="C8" s="48" t="s">
        <v>12</v>
      </c>
      <c r="D8" s="72">
        <f t="shared" si="0"/>
        <v>2</v>
      </c>
      <c r="E8" s="178">
        <f>'B21'!E8</f>
        <v>35.835</v>
      </c>
      <c r="F8" s="72">
        <f t="shared" si="0"/>
        <v>2</v>
      </c>
      <c r="G8" s="178">
        <f>'B21'!G8</f>
        <v>31.34125</v>
      </c>
      <c r="H8" s="72">
        <f t="shared" si="0"/>
        <v>2</v>
      </c>
      <c r="I8" s="178">
        <f>'B21'!I8</f>
        <v>32.03</v>
      </c>
      <c r="J8" s="72">
        <f t="shared" si="0"/>
        <v>2</v>
      </c>
      <c r="K8" s="178">
        <f>'B21'!K8</f>
        <v>34.925</v>
      </c>
      <c r="L8" s="72">
        <f t="shared" si="0"/>
        <v>2</v>
      </c>
      <c r="M8" s="180">
        <f>'B21'!M8</f>
        <v>32.90625</v>
      </c>
      <c r="N8" s="72">
        <f t="shared" si="0"/>
        <v>2</v>
      </c>
      <c r="O8" s="180">
        <f>'B21'!O8</f>
        <v>29.5425</v>
      </c>
      <c r="P8" s="72">
        <f t="shared" si="0"/>
        <v>2</v>
      </c>
      <c r="Q8" s="181">
        <f>'B21'!Q8</f>
        <v>30.06375</v>
      </c>
      <c r="S8" s="48" t="s">
        <v>12</v>
      </c>
      <c r="T8" s="72">
        <f t="shared" si="1"/>
        <v>2</v>
      </c>
      <c r="U8" s="79">
        <f t="shared" si="2"/>
        <v>35.835</v>
      </c>
      <c r="V8" s="72">
        <f t="shared" si="1"/>
        <v>2</v>
      </c>
      <c r="W8" s="79">
        <f t="shared" si="3"/>
        <v>31.34125</v>
      </c>
      <c r="X8" s="72">
        <f t="shared" si="1"/>
        <v>2</v>
      </c>
      <c r="Y8" s="79">
        <f t="shared" si="4"/>
        <v>32.03</v>
      </c>
      <c r="Z8" s="72">
        <f t="shared" si="1"/>
        <v>2</v>
      </c>
      <c r="AA8" s="79">
        <f t="shared" si="5"/>
        <v>34.925</v>
      </c>
      <c r="AB8" s="72">
        <f t="shared" si="1"/>
        <v>2</v>
      </c>
      <c r="AC8" s="43">
        <f t="shared" si="6"/>
        <v>32.90625</v>
      </c>
      <c r="AD8" s="72">
        <f t="shared" si="1"/>
        <v>2</v>
      </c>
      <c r="AE8" s="43">
        <f t="shared" si="7"/>
        <v>29.5425</v>
      </c>
      <c r="AF8" s="72">
        <f t="shared" si="1"/>
        <v>2</v>
      </c>
      <c r="AG8" s="65">
        <f t="shared" si="8"/>
        <v>30.06375</v>
      </c>
      <c r="AI8" s="48" t="s">
        <v>12</v>
      </c>
      <c r="AJ8" s="72">
        <f t="shared" si="9"/>
        <v>2</v>
      </c>
      <c r="AK8" s="79">
        <f t="shared" si="10"/>
        <v>35.835</v>
      </c>
      <c r="AL8" s="72">
        <f t="shared" si="9"/>
        <v>2</v>
      </c>
      <c r="AM8" s="79">
        <f t="shared" si="11"/>
        <v>31.34125</v>
      </c>
      <c r="AN8" s="72">
        <f t="shared" si="9"/>
        <v>2</v>
      </c>
      <c r="AO8" s="79">
        <f t="shared" si="12"/>
        <v>32.03</v>
      </c>
      <c r="AP8" s="72">
        <f t="shared" si="9"/>
        <v>2</v>
      </c>
      <c r="AQ8" s="79">
        <f t="shared" si="13"/>
        <v>34.925</v>
      </c>
      <c r="AR8" s="72">
        <f t="shared" si="9"/>
        <v>2</v>
      </c>
      <c r="AS8" s="43">
        <f t="shared" si="14"/>
        <v>32.90625</v>
      </c>
      <c r="AT8" s="72">
        <f t="shared" si="9"/>
        <v>2</v>
      </c>
      <c r="AU8" s="43">
        <f t="shared" si="15"/>
        <v>29.5425</v>
      </c>
      <c r="AV8" s="72">
        <f t="shared" si="9"/>
        <v>2</v>
      </c>
      <c r="AW8" s="65">
        <f t="shared" si="16"/>
        <v>30.06375</v>
      </c>
      <c r="AY8" s="48" t="s">
        <v>12</v>
      </c>
      <c r="AZ8" s="72">
        <f t="shared" si="17"/>
        <v>2</v>
      </c>
      <c r="BA8" s="79">
        <f t="shared" si="18"/>
        <v>35.835</v>
      </c>
      <c r="BB8" s="72">
        <f t="shared" si="17"/>
        <v>2</v>
      </c>
      <c r="BC8" s="79">
        <f t="shared" si="19"/>
        <v>31.34125</v>
      </c>
      <c r="BD8" s="72">
        <f t="shared" si="17"/>
        <v>2</v>
      </c>
      <c r="BE8" s="79">
        <f t="shared" si="20"/>
        <v>32.03</v>
      </c>
      <c r="BF8" s="72">
        <f t="shared" si="17"/>
        <v>2</v>
      </c>
      <c r="BG8" s="79">
        <f t="shared" si="21"/>
        <v>34.925</v>
      </c>
      <c r="BH8" s="72">
        <f t="shared" si="17"/>
        <v>2</v>
      </c>
      <c r="BI8" s="43">
        <f t="shared" si="22"/>
        <v>32.90625</v>
      </c>
      <c r="BJ8" s="72">
        <f t="shared" si="17"/>
        <v>2</v>
      </c>
      <c r="BK8" s="43">
        <f t="shared" si="23"/>
        <v>29.5425</v>
      </c>
      <c r="BL8" s="72">
        <f t="shared" si="17"/>
        <v>2</v>
      </c>
      <c r="BM8" s="65">
        <f t="shared" si="24"/>
        <v>30.06375</v>
      </c>
    </row>
    <row r="9" spans="3:65" ht="15">
      <c r="C9" s="48" t="s">
        <v>13</v>
      </c>
      <c r="D9" s="72">
        <f t="shared" si="0"/>
        <v>2</v>
      </c>
      <c r="E9" s="178">
        <f>'B21'!E9</f>
        <v>34.595</v>
      </c>
      <c r="F9" s="72">
        <f t="shared" si="0"/>
        <v>2</v>
      </c>
      <c r="G9" s="178">
        <f>'B21'!G9</f>
        <v>31.09</v>
      </c>
      <c r="H9" s="72">
        <f t="shared" si="0"/>
        <v>2</v>
      </c>
      <c r="I9" s="178">
        <f>'B21'!I9</f>
        <v>31.16625</v>
      </c>
      <c r="J9" s="72">
        <f t="shared" si="0"/>
        <v>2</v>
      </c>
      <c r="K9" s="178">
        <f>'B21'!K9</f>
        <v>34.59</v>
      </c>
      <c r="L9" s="72">
        <f t="shared" si="0"/>
        <v>2</v>
      </c>
      <c r="M9" s="180">
        <f>'B21'!M9</f>
        <v>29.90625</v>
      </c>
      <c r="N9" s="72">
        <f t="shared" si="0"/>
        <v>2</v>
      </c>
      <c r="O9" s="180">
        <f>'B21'!O9</f>
        <v>30.15</v>
      </c>
      <c r="P9" s="72">
        <f t="shared" si="0"/>
        <v>2</v>
      </c>
      <c r="Q9" s="181">
        <f>'B21'!Q9</f>
        <v>30.25375</v>
      </c>
      <c r="S9" s="48" t="s">
        <v>13</v>
      </c>
      <c r="T9" s="72">
        <f t="shared" si="1"/>
        <v>2</v>
      </c>
      <c r="U9" s="79">
        <f t="shared" si="2"/>
        <v>34.595</v>
      </c>
      <c r="V9" s="72">
        <f t="shared" si="1"/>
        <v>2</v>
      </c>
      <c r="W9" s="79">
        <f t="shared" si="3"/>
        <v>31.09</v>
      </c>
      <c r="X9" s="72">
        <f t="shared" si="1"/>
        <v>2</v>
      </c>
      <c r="Y9" s="79">
        <f t="shared" si="4"/>
        <v>31.16625</v>
      </c>
      <c r="Z9" s="72">
        <f t="shared" si="1"/>
        <v>2</v>
      </c>
      <c r="AA9" s="79">
        <f t="shared" si="5"/>
        <v>34.59</v>
      </c>
      <c r="AB9" s="72">
        <f t="shared" si="1"/>
        <v>2</v>
      </c>
      <c r="AC9" s="43">
        <f t="shared" si="6"/>
        <v>29.90625</v>
      </c>
      <c r="AD9" s="72">
        <f t="shared" si="1"/>
        <v>2</v>
      </c>
      <c r="AE9" s="43">
        <f t="shared" si="7"/>
        <v>30.15</v>
      </c>
      <c r="AF9" s="72">
        <f t="shared" si="1"/>
        <v>2</v>
      </c>
      <c r="AG9" s="65">
        <f t="shared" si="8"/>
        <v>30.25375</v>
      </c>
      <c r="AI9" s="48" t="s">
        <v>13</v>
      </c>
      <c r="AJ9" s="72">
        <f t="shared" si="9"/>
        <v>2</v>
      </c>
      <c r="AK9" s="79">
        <f t="shared" si="10"/>
        <v>34.595</v>
      </c>
      <c r="AL9" s="72">
        <f t="shared" si="9"/>
        <v>2</v>
      </c>
      <c r="AM9" s="79">
        <f t="shared" si="11"/>
        <v>31.09</v>
      </c>
      <c r="AN9" s="72">
        <f t="shared" si="9"/>
        <v>2</v>
      </c>
      <c r="AO9" s="79">
        <f t="shared" si="12"/>
        <v>31.16625</v>
      </c>
      <c r="AP9" s="72">
        <f t="shared" si="9"/>
        <v>2</v>
      </c>
      <c r="AQ9" s="79">
        <f t="shared" si="13"/>
        <v>34.59</v>
      </c>
      <c r="AR9" s="72">
        <f t="shared" si="9"/>
        <v>2</v>
      </c>
      <c r="AS9" s="43">
        <f t="shared" si="14"/>
        <v>29.90625</v>
      </c>
      <c r="AT9" s="72">
        <f t="shared" si="9"/>
        <v>2</v>
      </c>
      <c r="AU9" s="43">
        <f t="shared" si="15"/>
        <v>30.15</v>
      </c>
      <c r="AV9" s="72">
        <f t="shared" si="9"/>
        <v>2</v>
      </c>
      <c r="AW9" s="65">
        <f t="shared" si="16"/>
        <v>30.25375</v>
      </c>
      <c r="AY9" s="48" t="s">
        <v>13</v>
      </c>
      <c r="AZ9" s="72">
        <f t="shared" si="17"/>
        <v>2</v>
      </c>
      <c r="BA9" s="79">
        <f t="shared" si="18"/>
        <v>34.595</v>
      </c>
      <c r="BB9" s="72">
        <f t="shared" si="17"/>
        <v>2</v>
      </c>
      <c r="BC9" s="79">
        <f t="shared" si="19"/>
        <v>31.09</v>
      </c>
      <c r="BD9" s="72">
        <f t="shared" si="17"/>
        <v>2</v>
      </c>
      <c r="BE9" s="79">
        <f t="shared" si="20"/>
        <v>31.16625</v>
      </c>
      <c r="BF9" s="72">
        <f t="shared" si="17"/>
        <v>2</v>
      </c>
      <c r="BG9" s="79">
        <f t="shared" si="21"/>
        <v>34.59</v>
      </c>
      <c r="BH9" s="72">
        <f t="shared" si="17"/>
        <v>2</v>
      </c>
      <c r="BI9" s="43">
        <f t="shared" si="22"/>
        <v>29.90625</v>
      </c>
      <c r="BJ9" s="72">
        <f t="shared" si="17"/>
        <v>2</v>
      </c>
      <c r="BK9" s="43">
        <f t="shared" si="23"/>
        <v>30.15</v>
      </c>
      <c r="BL9" s="72">
        <f t="shared" si="17"/>
        <v>2</v>
      </c>
      <c r="BM9" s="65">
        <f t="shared" si="24"/>
        <v>30.25375</v>
      </c>
    </row>
    <row r="10" spans="3:65" ht="15">
      <c r="C10" s="48" t="s">
        <v>14</v>
      </c>
      <c r="D10" s="72">
        <f t="shared" si="0"/>
        <v>2</v>
      </c>
      <c r="E10" s="178">
        <f>'B21'!E10</f>
        <v>34.46125</v>
      </c>
      <c r="F10" s="72">
        <f t="shared" si="0"/>
        <v>2</v>
      </c>
      <c r="G10" s="178">
        <f>'B21'!G10</f>
        <v>31.9425</v>
      </c>
      <c r="H10" s="72">
        <f t="shared" si="0"/>
        <v>2</v>
      </c>
      <c r="I10" s="178">
        <f>'B21'!I10</f>
        <v>32.82125</v>
      </c>
      <c r="J10" s="72">
        <f t="shared" si="0"/>
        <v>2</v>
      </c>
      <c r="K10" s="178">
        <f>'B21'!K10</f>
        <v>34.2075</v>
      </c>
      <c r="L10" s="72">
        <f t="shared" si="0"/>
        <v>2</v>
      </c>
      <c r="M10" s="180">
        <f>'B21'!M10</f>
        <v>30.2575</v>
      </c>
      <c r="N10" s="72">
        <f t="shared" si="0"/>
        <v>2</v>
      </c>
      <c r="O10" s="180">
        <f>'B21'!O10</f>
        <v>30.7725</v>
      </c>
      <c r="P10" s="72">
        <f t="shared" si="0"/>
        <v>2</v>
      </c>
      <c r="Q10" s="181">
        <f>'B21'!Q10</f>
        <v>30.6525</v>
      </c>
      <c r="S10" s="48" t="s">
        <v>14</v>
      </c>
      <c r="T10" s="72">
        <f t="shared" si="1"/>
        <v>2</v>
      </c>
      <c r="U10" s="79">
        <f t="shared" si="2"/>
        <v>34.46125</v>
      </c>
      <c r="V10" s="72">
        <f t="shared" si="1"/>
        <v>2</v>
      </c>
      <c r="W10" s="79">
        <f t="shared" si="3"/>
        <v>31.9425</v>
      </c>
      <c r="X10" s="72">
        <f t="shared" si="1"/>
        <v>2</v>
      </c>
      <c r="Y10" s="79">
        <f t="shared" si="4"/>
        <v>32.82125</v>
      </c>
      <c r="Z10" s="72">
        <f t="shared" si="1"/>
        <v>2</v>
      </c>
      <c r="AA10" s="79">
        <f t="shared" si="5"/>
        <v>34.2075</v>
      </c>
      <c r="AB10" s="72">
        <f t="shared" si="1"/>
        <v>2</v>
      </c>
      <c r="AC10" s="43">
        <f t="shared" si="6"/>
        <v>30.2575</v>
      </c>
      <c r="AD10" s="72">
        <f t="shared" si="1"/>
        <v>2</v>
      </c>
      <c r="AE10" s="43">
        <f t="shared" si="7"/>
        <v>30.7725</v>
      </c>
      <c r="AF10" s="72">
        <f t="shared" si="1"/>
        <v>2</v>
      </c>
      <c r="AG10" s="65">
        <f t="shared" si="8"/>
        <v>30.6525</v>
      </c>
      <c r="AI10" s="48" t="s">
        <v>14</v>
      </c>
      <c r="AJ10" s="72">
        <f t="shared" si="9"/>
        <v>2</v>
      </c>
      <c r="AK10" s="79">
        <f t="shared" si="10"/>
        <v>34.46125</v>
      </c>
      <c r="AL10" s="72">
        <f t="shared" si="9"/>
        <v>2</v>
      </c>
      <c r="AM10" s="79">
        <f t="shared" si="11"/>
        <v>31.9425</v>
      </c>
      <c r="AN10" s="72">
        <f t="shared" si="9"/>
        <v>2</v>
      </c>
      <c r="AO10" s="79">
        <f t="shared" si="12"/>
        <v>32.82125</v>
      </c>
      <c r="AP10" s="72">
        <f t="shared" si="9"/>
        <v>2</v>
      </c>
      <c r="AQ10" s="79">
        <f t="shared" si="13"/>
        <v>34.2075</v>
      </c>
      <c r="AR10" s="72">
        <f t="shared" si="9"/>
        <v>2</v>
      </c>
      <c r="AS10" s="43">
        <f t="shared" si="14"/>
        <v>30.2575</v>
      </c>
      <c r="AT10" s="72">
        <f t="shared" si="9"/>
        <v>2</v>
      </c>
      <c r="AU10" s="43">
        <f t="shared" si="15"/>
        <v>30.7725</v>
      </c>
      <c r="AV10" s="72">
        <f t="shared" si="9"/>
        <v>2</v>
      </c>
      <c r="AW10" s="65">
        <f t="shared" si="16"/>
        <v>30.6525</v>
      </c>
      <c r="AY10" s="48" t="s">
        <v>14</v>
      </c>
      <c r="AZ10" s="72">
        <f t="shared" si="17"/>
        <v>2</v>
      </c>
      <c r="BA10" s="79">
        <f t="shared" si="18"/>
        <v>34.46125</v>
      </c>
      <c r="BB10" s="72">
        <f t="shared" si="17"/>
        <v>2</v>
      </c>
      <c r="BC10" s="79">
        <f t="shared" si="19"/>
        <v>31.9425</v>
      </c>
      <c r="BD10" s="72">
        <f t="shared" si="17"/>
        <v>2</v>
      </c>
      <c r="BE10" s="79">
        <f t="shared" si="20"/>
        <v>32.82125</v>
      </c>
      <c r="BF10" s="72">
        <f t="shared" si="17"/>
        <v>2</v>
      </c>
      <c r="BG10" s="79">
        <f t="shared" si="21"/>
        <v>34.2075</v>
      </c>
      <c r="BH10" s="72">
        <f t="shared" si="17"/>
        <v>2</v>
      </c>
      <c r="BI10" s="43">
        <f t="shared" si="22"/>
        <v>30.2575</v>
      </c>
      <c r="BJ10" s="72">
        <f t="shared" si="17"/>
        <v>2</v>
      </c>
      <c r="BK10" s="43">
        <f t="shared" si="23"/>
        <v>30.7725</v>
      </c>
      <c r="BL10" s="72">
        <f t="shared" si="17"/>
        <v>2</v>
      </c>
      <c r="BM10" s="65">
        <f t="shared" si="24"/>
        <v>30.6525</v>
      </c>
    </row>
    <row r="11" spans="3:65" ht="15">
      <c r="C11" s="48" t="s">
        <v>15</v>
      </c>
      <c r="D11" s="72">
        <f t="shared" si="0"/>
        <v>2</v>
      </c>
      <c r="E11" s="178">
        <f>'B21'!E11</f>
        <v>35.66875</v>
      </c>
      <c r="F11" s="72">
        <f t="shared" si="0"/>
        <v>2</v>
      </c>
      <c r="G11" s="178">
        <f>'B21'!G11</f>
        <v>31.22125</v>
      </c>
      <c r="H11" s="72">
        <f t="shared" si="0"/>
        <v>2</v>
      </c>
      <c r="I11" s="178">
        <f>'B21'!I11</f>
        <v>33.63875</v>
      </c>
      <c r="J11" s="72">
        <f t="shared" si="0"/>
        <v>2</v>
      </c>
      <c r="K11" s="178">
        <f>'B21'!K11</f>
        <v>33.2825</v>
      </c>
      <c r="L11" s="72">
        <f t="shared" si="0"/>
        <v>2</v>
      </c>
      <c r="M11" s="180">
        <f>'B21'!M11</f>
        <v>31.605</v>
      </c>
      <c r="N11" s="72">
        <f t="shared" si="0"/>
        <v>2</v>
      </c>
      <c r="O11" s="180">
        <f>'B21'!O11</f>
        <v>31.23125</v>
      </c>
      <c r="P11" s="72">
        <f t="shared" si="0"/>
        <v>2</v>
      </c>
      <c r="Q11" s="181">
        <f>'B21'!Q11</f>
        <v>31.21125</v>
      </c>
      <c r="S11" s="48" t="s">
        <v>15</v>
      </c>
      <c r="T11" s="72">
        <f t="shared" si="1"/>
        <v>2</v>
      </c>
      <c r="U11" s="79">
        <f t="shared" si="2"/>
        <v>35.66875</v>
      </c>
      <c r="V11" s="72">
        <f t="shared" si="1"/>
        <v>2</v>
      </c>
      <c r="W11" s="79">
        <f t="shared" si="3"/>
        <v>31.22125</v>
      </c>
      <c r="X11" s="72">
        <f t="shared" si="1"/>
        <v>2</v>
      </c>
      <c r="Y11" s="79">
        <f t="shared" si="4"/>
        <v>33.63875</v>
      </c>
      <c r="Z11" s="72">
        <f t="shared" si="1"/>
        <v>2</v>
      </c>
      <c r="AA11" s="79">
        <f t="shared" si="5"/>
        <v>33.2825</v>
      </c>
      <c r="AB11" s="72">
        <f t="shared" si="1"/>
        <v>2</v>
      </c>
      <c r="AC11" s="43">
        <f t="shared" si="6"/>
        <v>31.605</v>
      </c>
      <c r="AD11" s="72">
        <f t="shared" si="1"/>
        <v>2</v>
      </c>
      <c r="AE11" s="43">
        <f t="shared" si="7"/>
        <v>31.23125</v>
      </c>
      <c r="AF11" s="72">
        <f t="shared" si="1"/>
        <v>2</v>
      </c>
      <c r="AG11" s="65">
        <f t="shared" si="8"/>
        <v>31.21125</v>
      </c>
      <c r="AI11" s="48" t="s">
        <v>15</v>
      </c>
      <c r="AJ11" s="72">
        <f t="shared" si="9"/>
        <v>2</v>
      </c>
      <c r="AK11" s="79">
        <f t="shared" si="10"/>
        <v>35.66875</v>
      </c>
      <c r="AL11" s="72">
        <f t="shared" si="9"/>
        <v>2</v>
      </c>
      <c r="AM11" s="79">
        <f t="shared" si="11"/>
        <v>31.22125</v>
      </c>
      <c r="AN11" s="72">
        <f t="shared" si="9"/>
        <v>2</v>
      </c>
      <c r="AO11" s="79">
        <f t="shared" si="12"/>
        <v>33.63875</v>
      </c>
      <c r="AP11" s="72">
        <f t="shared" si="9"/>
        <v>2</v>
      </c>
      <c r="AQ11" s="79">
        <f t="shared" si="13"/>
        <v>33.2825</v>
      </c>
      <c r="AR11" s="72">
        <f t="shared" si="9"/>
        <v>2</v>
      </c>
      <c r="AS11" s="43">
        <f t="shared" si="14"/>
        <v>31.605</v>
      </c>
      <c r="AT11" s="72">
        <f t="shared" si="9"/>
        <v>2</v>
      </c>
      <c r="AU11" s="43">
        <f t="shared" si="15"/>
        <v>31.23125</v>
      </c>
      <c r="AV11" s="72">
        <f t="shared" si="9"/>
        <v>2</v>
      </c>
      <c r="AW11" s="65">
        <f t="shared" si="16"/>
        <v>31.21125</v>
      </c>
      <c r="AY11" s="48" t="s">
        <v>15</v>
      </c>
      <c r="AZ11" s="72">
        <f t="shared" si="17"/>
        <v>2</v>
      </c>
      <c r="BA11" s="79">
        <f t="shared" si="18"/>
        <v>35.66875</v>
      </c>
      <c r="BB11" s="72">
        <f t="shared" si="17"/>
        <v>2</v>
      </c>
      <c r="BC11" s="79">
        <f t="shared" si="19"/>
        <v>31.22125</v>
      </c>
      <c r="BD11" s="72">
        <f t="shared" si="17"/>
        <v>2</v>
      </c>
      <c r="BE11" s="79">
        <f t="shared" si="20"/>
        <v>33.63875</v>
      </c>
      <c r="BF11" s="72">
        <f t="shared" si="17"/>
        <v>2</v>
      </c>
      <c r="BG11" s="79">
        <f t="shared" si="21"/>
        <v>33.2825</v>
      </c>
      <c r="BH11" s="72">
        <f t="shared" si="17"/>
        <v>2</v>
      </c>
      <c r="BI11" s="43">
        <f t="shared" si="22"/>
        <v>31.605</v>
      </c>
      <c r="BJ11" s="72">
        <f t="shared" si="17"/>
        <v>2</v>
      </c>
      <c r="BK11" s="43">
        <f t="shared" si="23"/>
        <v>31.23125</v>
      </c>
      <c r="BL11" s="72">
        <f t="shared" si="17"/>
        <v>2</v>
      </c>
      <c r="BM11" s="65">
        <f t="shared" si="24"/>
        <v>31.21125</v>
      </c>
    </row>
    <row r="12" spans="3:65" ht="15">
      <c r="C12" s="48" t="s">
        <v>16</v>
      </c>
      <c r="D12" s="74">
        <f>$E$30</f>
        <v>1</v>
      </c>
      <c r="E12" s="178">
        <f>'B21'!E12</f>
        <v>33.70875</v>
      </c>
      <c r="F12" s="74">
        <f>$E$30</f>
        <v>1</v>
      </c>
      <c r="G12" s="178">
        <f>'B21'!G12</f>
        <v>30.64875</v>
      </c>
      <c r="H12" s="74">
        <f>$E$30</f>
        <v>1</v>
      </c>
      <c r="I12" s="178">
        <f>'B21'!I12</f>
        <v>31.00625</v>
      </c>
      <c r="J12" s="74">
        <f>$E$30</f>
        <v>1</v>
      </c>
      <c r="K12" s="178">
        <f>'B21'!K12</f>
        <v>31.30875</v>
      </c>
      <c r="L12" s="74">
        <f>$E$30</f>
        <v>1</v>
      </c>
      <c r="M12" s="180">
        <f>'B21'!M12</f>
        <v>32.465</v>
      </c>
      <c r="N12" s="74">
        <f>$E$30</f>
        <v>1</v>
      </c>
      <c r="O12" s="180">
        <f>'B21'!O12</f>
        <v>33.28</v>
      </c>
      <c r="P12" s="74">
        <f>$E$30</f>
        <v>1</v>
      </c>
      <c r="Q12" s="181">
        <f>'B21'!Q12</f>
        <v>30.1775</v>
      </c>
      <c r="S12" s="48" t="s">
        <v>16</v>
      </c>
      <c r="T12" s="74">
        <f>$E$30</f>
        <v>1</v>
      </c>
      <c r="U12" s="79">
        <f t="shared" si="2"/>
        <v>33.70875</v>
      </c>
      <c r="V12" s="74">
        <f>$E$30</f>
        <v>1</v>
      </c>
      <c r="W12" s="79">
        <f t="shared" si="3"/>
        <v>30.64875</v>
      </c>
      <c r="X12" s="74">
        <f>$E$30</f>
        <v>1</v>
      </c>
      <c r="Y12" s="79">
        <f t="shared" si="4"/>
        <v>31.00625</v>
      </c>
      <c r="Z12" s="74">
        <f>$E$30</f>
        <v>1</v>
      </c>
      <c r="AA12" s="79">
        <f t="shared" si="5"/>
        <v>31.30875</v>
      </c>
      <c r="AB12" s="74">
        <f>$E$30</f>
        <v>1</v>
      </c>
      <c r="AC12" s="43">
        <f t="shared" si="6"/>
        <v>32.465</v>
      </c>
      <c r="AD12" s="74">
        <f>$E$30</f>
        <v>1</v>
      </c>
      <c r="AE12" s="43">
        <f t="shared" si="7"/>
        <v>33.28</v>
      </c>
      <c r="AF12" s="74">
        <f>$E$30</f>
        <v>1</v>
      </c>
      <c r="AG12" s="65">
        <f t="shared" si="8"/>
        <v>30.1775</v>
      </c>
      <c r="AI12" s="48" t="s">
        <v>16</v>
      </c>
      <c r="AJ12" s="74">
        <f>$E$30</f>
        <v>1</v>
      </c>
      <c r="AK12" s="79">
        <f t="shared" si="10"/>
        <v>33.70875</v>
      </c>
      <c r="AL12" s="74">
        <f>$E$30</f>
        <v>1</v>
      </c>
      <c r="AM12" s="79">
        <f t="shared" si="11"/>
        <v>30.64875</v>
      </c>
      <c r="AN12" s="74">
        <f>$E$30</f>
        <v>1</v>
      </c>
      <c r="AO12" s="79">
        <f t="shared" si="12"/>
        <v>31.00625</v>
      </c>
      <c r="AP12" s="74">
        <f>$E$30</f>
        <v>1</v>
      </c>
      <c r="AQ12" s="79">
        <f t="shared" si="13"/>
        <v>31.30875</v>
      </c>
      <c r="AR12" s="74">
        <f>$E$30</f>
        <v>1</v>
      </c>
      <c r="AS12" s="43">
        <f t="shared" si="14"/>
        <v>32.465</v>
      </c>
      <c r="AT12" s="74">
        <f>$E$30</f>
        <v>1</v>
      </c>
      <c r="AU12" s="43">
        <f t="shared" si="15"/>
        <v>33.28</v>
      </c>
      <c r="AV12" s="74">
        <f>$E$30</f>
        <v>1</v>
      </c>
      <c r="AW12" s="65">
        <f t="shared" si="16"/>
        <v>30.1775</v>
      </c>
      <c r="AY12" s="48" t="s">
        <v>16</v>
      </c>
      <c r="AZ12" s="74">
        <f>$E$30</f>
        <v>1</v>
      </c>
      <c r="BA12" s="79">
        <f t="shared" si="18"/>
        <v>33.70875</v>
      </c>
      <c r="BB12" s="74">
        <f>$E$30</f>
        <v>1</v>
      </c>
      <c r="BC12" s="79">
        <f t="shared" si="19"/>
        <v>30.64875</v>
      </c>
      <c r="BD12" s="74">
        <f>$E$30</f>
        <v>1</v>
      </c>
      <c r="BE12" s="79">
        <f t="shared" si="20"/>
        <v>31.00625</v>
      </c>
      <c r="BF12" s="74">
        <f>$E$30</f>
        <v>1</v>
      </c>
      <c r="BG12" s="79">
        <f t="shared" si="21"/>
        <v>31.30875</v>
      </c>
      <c r="BH12" s="74">
        <f>$E$30</f>
        <v>1</v>
      </c>
      <c r="BI12" s="43">
        <f t="shared" si="22"/>
        <v>32.465</v>
      </c>
      <c r="BJ12" s="74">
        <f>$E$30</f>
        <v>1</v>
      </c>
      <c r="BK12" s="43">
        <f t="shared" si="23"/>
        <v>33.28</v>
      </c>
      <c r="BL12" s="74">
        <f>$E$30</f>
        <v>1</v>
      </c>
      <c r="BM12" s="65">
        <f t="shared" si="24"/>
        <v>30.1775</v>
      </c>
    </row>
    <row r="13" spans="3:65" ht="15">
      <c r="C13" s="48" t="s">
        <v>17</v>
      </c>
      <c r="D13" s="74">
        <f aca="true" t="shared" si="25" ref="D13:P14">$E$30</f>
        <v>1</v>
      </c>
      <c r="E13" s="178">
        <f>'B21'!E13</f>
        <v>34.1225</v>
      </c>
      <c r="F13" s="74">
        <f t="shared" si="25"/>
        <v>1</v>
      </c>
      <c r="G13" s="178">
        <f>'B21'!G13</f>
        <v>29.6225</v>
      </c>
      <c r="H13" s="74">
        <f t="shared" si="25"/>
        <v>1</v>
      </c>
      <c r="I13" s="178">
        <f>'B21'!I13</f>
        <v>33.71375</v>
      </c>
      <c r="J13" s="74">
        <f t="shared" si="25"/>
        <v>1</v>
      </c>
      <c r="K13" s="178">
        <f>'B21'!K13</f>
        <v>31.08375</v>
      </c>
      <c r="L13" s="74">
        <f t="shared" si="25"/>
        <v>1</v>
      </c>
      <c r="M13" s="180">
        <f>'B21'!M13</f>
        <v>33.33625</v>
      </c>
      <c r="N13" s="74">
        <f t="shared" si="25"/>
        <v>1</v>
      </c>
      <c r="O13" s="180">
        <f>'B21'!O13</f>
        <v>32.81</v>
      </c>
      <c r="P13" s="74">
        <f t="shared" si="25"/>
        <v>1</v>
      </c>
      <c r="Q13" s="181">
        <f>'B21'!Q13</f>
        <v>29.3875</v>
      </c>
      <c r="S13" s="48" t="s">
        <v>17</v>
      </c>
      <c r="T13" s="74">
        <f aca="true" t="shared" si="26" ref="T13:AF14">$E$30</f>
        <v>1</v>
      </c>
      <c r="U13" s="79">
        <f t="shared" si="2"/>
        <v>34.1225</v>
      </c>
      <c r="V13" s="74">
        <f t="shared" si="26"/>
        <v>1</v>
      </c>
      <c r="W13" s="79">
        <f t="shared" si="3"/>
        <v>29.6225</v>
      </c>
      <c r="X13" s="74">
        <f t="shared" si="26"/>
        <v>1</v>
      </c>
      <c r="Y13" s="79">
        <f t="shared" si="4"/>
        <v>33.71375</v>
      </c>
      <c r="Z13" s="74">
        <f t="shared" si="26"/>
        <v>1</v>
      </c>
      <c r="AA13" s="79">
        <f t="shared" si="5"/>
        <v>31.08375</v>
      </c>
      <c r="AB13" s="74">
        <f t="shared" si="26"/>
        <v>1</v>
      </c>
      <c r="AC13" s="43">
        <f t="shared" si="6"/>
        <v>33.33625</v>
      </c>
      <c r="AD13" s="74">
        <f t="shared" si="26"/>
        <v>1</v>
      </c>
      <c r="AE13" s="43">
        <f t="shared" si="7"/>
        <v>32.81</v>
      </c>
      <c r="AF13" s="74">
        <f t="shared" si="26"/>
        <v>1</v>
      </c>
      <c r="AG13" s="65">
        <f t="shared" si="8"/>
        <v>29.3875</v>
      </c>
      <c r="AI13" s="48" t="s">
        <v>17</v>
      </c>
      <c r="AJ13" s="74">
        <f aca="true" t="shared" si="27" ref="AJ13:AV14">$E$30</f>
        <v>1</v>
      </c>
      <c r="AK13" s="79">
        <f t="shared" si="10"/>
        <v>34.1225</v>
      </c>
      <c r="AL13" s="74">
        <f t="shared" si="27"/>
        <v>1</v>
      </c>
      <c r="AM13" s="79">
        <f t="shared" si="11"/>
        <v>29.6225</v>
      </c>
      <c r="AN13" s="74">
        <f t="shared" si="27"/>
        <v>1</v>
      </c>
      <c r="AO13" s="79">
        <f t="shared" si="12"/>
        <v>33.71375</v>
      </c>
      <c r="AP13" s="74">
        <f t="shared" si="27"/>
        <v>1</v>
      </c>
      <c r="AQ13" s="79">
        <f t="shared" si="13"/>
        <v>31.08375</v>
      </c>
      <c r="AR13" s="74">
        <f t="shared" si="27"/>
        <v>1</v>
      </c>
      <c r="AS13" s="43">
        <f t="shared" si="14"/>
        <v>33.33625</v>
      </c>
      <c r="AT13" s="74">
        <f t="shared" si="27"/>
        <v>1</v>
      </c>
      <c r="AU13" s="43">
        <f t="shared" si="15"/>
        <v>32.81</v>
      </c>
      <c r="AV13" s="74">
        <f t="shared" si="27"/>
        <v>1</v>
      </c>
      <c r="AW13" s="65">
        <f t="shared" si="16"/>
        <v>29.3875</v>
      </c>
      <c r="AY13" s="48" t="s">
        <v>17</v>
      </c>
      <c r="AZ13" s="74">
        <f aca="true" t="shared" si="28" ref="AZ13:BL14">$E$30</f>
        <v>1</v>
      </c>
      <c r="BA13" s="79">
        <f t="shared" si="18"/>
        <v>34.1225</v>
      </c>
      <c r="BB13" s="74">
        <f t="shared" si="28"/>
        <v>1</v>
      </c>
      <c r="BC13" s="79">
        <f t="shared" si="19"/>
        <v>29.6225</v>
      </c>
      <c r="BD13" s="74">
        <f t="shared" si="28"/>
        <v>1</v>
      </c>
      <c r="BE13" s="79">
        <f t="shared" si="20"/>
        <v>33.71375</v>
      </c>
      <c r="BF13" s="74">
        <f t="shared" si="28"/>
        <v>1</v>
      </c>
      <c r="BG13" s="79">
        <f t="shared" si="21"/>
        <v>31.08375</v>
      </c>
      <c r="BH13" s="74">
        <f t="shared" si="28"/>
        <v>1</v>
      </c>
      <c r="BI13" s="43">
        <f t="shared" si="22"/>
        <v>33.33625</v>
      </c>
      <c r="BJ13" s="74">
        <f t="shared" si="28"/>
        <v>1</v>
      </c>
      <c r="BK13" s="43">
        <f t="shared" si="23"/>
        <v>32.81</v>
      </c>
      <c r="BL13" s="74">
        <f t="shared" si="28"/>
        <v>1</v>
      </c>
      <c r="BM13" s="65">
        <f t="shared" si="24"/>
        <v>29.3875</v>
      </c>
    </row>
    <row r="14" spans="3:65" ht="15">
      <c r="C14" s="48" t="s">
        <v>18</v>
      </c>
      <c r="D14" s="74">
        <f t="shared" si="25"/>
        <v>1</v>
      </c>
      <c r="E14" s="178">
        <f>'B21'!E14</f>
        <v>34.13125</v>
      </c>
      <c r="F14" s="74">
        <f t="shared" si="25"/>
        <v>1</v>
      </c>
      <c r="G14" s="178">
        <f>'B21'!G14</f>
        <v>30.94375</v>
      </c>
      <c r="H14" s="74">
        <f t="shared" si="25"/>
        <v>1</v>
      </c>
      <c r="I14" s="178">
        <f>'B21'!I14</f>
        <v>32.17375</v>
      </c>
      <c r="J14" s="74">
        <f t="shared" si="25"/>
        <v>1</v>
      </c>
      <c r="K14" s="178">
        <f>'B21'!K14</f>
        <v>30.935</v>
      </c>
      <c r="L14" s="74">
        <f t="shared" si="25"/>
        <v>1</v>
      </c>
      <c r="M14" s="180">
        <f>'B21'!M14</f>
        <v>32.27375</v>
      </c>
      <c r="N14" s="74">
        <f t="shared" si="25"/>
        <v>1</v>
      </c>
      <c r="O14" s="180">
        <f>'B21'!O14</f>
        <v>30.82</v>
      </c>
      <c r="P14" s="74">
        <f t="shared" si="25"/>
        <v>1</v>
      </c>
      <c r="Q14" s="181">
        <f>'B21'!Q14</f>
        <v>29.39875</v>
      </c>
      <c r="S14" s="48" t="s">
        <v>18</v>
      </c>
      <c r="T14" s="74">
        <f t="shared" si="26"/>
        <v>1</v>
      </c>
      <c r="U14" s="79">
        <f t="shared" si="2"/>
        <v>34.13125</v>
      </c>
      <c r="V14" s="74">
        <f t="shared" si="26"/>
        <v>1</v>
      </c>
      <c r="W14" s="79">
        <f t="shared" si="3"/>
        <v>30.94375</v>
      </c>
      <c r="X14" s="74">
        <f t="shared" si="26"/>
        <v>1</v>
      </c>
      <c r="Y14" s="79">
        <f t="shared" si="4"/>
        <v>32.17375</v>
      </c>
      <c r="Z14" s="74">
        <f t="shared" si="26"/>
        <v>1</v>
      </c>
      <c r="AA14" s="79">
        <f t="shared" si="5"/>
        <v>30.935</v>
      </c>
      <c r="AB14" s="74">
        <f t="shared" si="26"/>
        <v>1</v>
      </c>
      <c r="AC14" s="43">
        <f t="shared" si="6"/>
        <v>32.27375</v>
      </c>
      <c r="AD14" s="74">
        <f t="shared" si="26"/>
        <v>1</v>
      </c>
      <c r="AE14" s="43">
        <f t="shared" si="7"/>
        <v>30.82</v>
      </c>
      <c r="AF14" s="74">
        <f t="shared" si="26"/>
        <v>1</v>
      </c>
      <c r="AG14" s="65">
        <f t="shared" si="8"/>
        <v>29.39875</v>
      </c>
      <c r="AH14" s="16"/>
      <c r="AI14" s="48" t="s">
        <v>18</v>
      </c>
      <c r="AJ14" s="74">
        <f t="shared" si="27"/>
        <v>1</v>
      </c>
      <c r="AK14" s="79">
        <f t="shared" si="10"/>
        <v>34.13125</v>
      </c>
      <c r="AL14" s="74">
        <f t="shared" si="27"/>
        <v>1</v>
      </c>
      <c r="AM14" s="79">
        <f t="shared" si="11"/>
        <v>30.94375</v>
      </c>
      <c r="AN14" s="74">
        <f t="shared" si="27"/>
        <v>1</v>
      </c>
      <c r="AO14" s="79">
        <f t="shared" si="12"/>
        <v>32.17375</v>
      </c>
      <c r="AP14" s="74">
        <f t="shared" si="27"/>
        <v>1</v>
      </c>
      <c r="AQ14" s="79">
        <f t="shared" si="13"/>
        <v>30.935</v>
      </c>
      <c r="AR14" s="74">
        <f t="shared" si="27"/>
        <v>1</v>
      </c>
      <c r="AS14" s="43">
        <f t="shared" si="14"/>
        <v>32.27375</v>
      </c>
      <c r="AT14" s="74">
        <f t="shared" si="27"/>
        <v>1</v>
      </c>
      <c r="AU14" s="43">
        <f t="shared" si="15"/>
        <v>30.82</v>
      </c>
      <c r="AV14" s="74">
        <f t="shared" si="27"/>
        <v>1</v>
      </c>
      <c r="AW14" s="65">
        <f t="shared" si="16"/>
        <v>29.39875</v>
      </c>
      <c r="AX14" s="16"/>
      <c r="AY14" s="48" t="s">
        <v>18</v>
      </c>
      <c r="AZ14" s="74">
        <f t="shared" si="28"/>
        <v>1</v>
      </c>
      <c r="BA14" s="79">
        <f t="shared" si="18"/>
        <v>34.13125</v>
      </c>
      <c r="BB14" s="74">
        <f t="shared" si="28"/>
        <v>1</v>
      </c>
      <c r="BC14" s="79">
        <f t="shared" si="19"/>
        <v>30.94375</v>
      </c>
      <c r="BD14" s="74">
        <f t="shared" si="28"/>
        <v>1</v>
      </c>
      <c r="BE14" s="79">
        <f t="shared" si="20"/>
        <v>32.17375</v>
      </c>
      <c r="BF14" s="74">
        <f t="shared" si="28"/>
        <v>1</v>
      </c>
      <c r="BG14" s="79">
        <f t="shared" si="21"/>
        <v>30.935</v>
      </c>
      <c r="BH14" s="74">
        <f t="shared" si="28"/>
        <v>1</v>
      </c>
      <c r="BI14" s="43">
        <f t="shared" si="22"/>
        <v>32.27375</v>
      </c>
      <c r="BJ14" s="74">
        <f t="shared" si="28"/>
        <v>1</v>
      </c>
      <c r="BK14" s="43">
        <f t="shared" si="23"/>
        <v>30.82</v>
      </c>
      <c r="BL14" s="74">
        <f t="shared" si="28"/>
        <v>1</v>
      </c>
      <c r="BM14" s="65">
        <f t="shared" si="24"/>
        <v>29.39875</v>
      </c>
    </row>
    <row r="15" spans="3:65" ht="15">
      <c r="C15" s="48" t="s">
        <v>19</v>
      </c>
      <c r="D15" s="72">
        <f>$J$30</f>
        <v>2</v>
      </c>
      <c r="E15" s="178">
        <f>'B21'!E15</f>
        <v>34.64125</v>
      </c>
      <c r="F15" s="72">
        <f>$J$30</f>
        <v>2</v>
      </c>
      <c r="G15" s="178">
        <f>'B21'!G15</f>
        <v>30.585</v>
      </c>
      <c r="H15" s="72">
        <f>$J$30</f>
        <v>2</v>
      </c>
      <c r="I15" s="178">
        <f>'B21'!I15</f>
        <v>31.2575</v>
      </c>
      <c r="J15" s="72">
        <f>$J$30</f>
        <v>2</v>
      </c>
      <c r="K15" s="178">
        <f>'B21'!K15</f>
        <v>30.72375</v>
      </c>
      <c r="L15" s="72">
        <f>$J$30</f>
        <v>2</v>
      </c>
      <c r="M15" s="180">
        <f>'B21'!M15</f>
        <v>31.52375</v>
      </c>
      <c r="N15" s="72">
        <f>$J$30</f>
        <v>2</v>
      </c>
      <c r="O15" s="180">
        <f>'B21'!O15</f>
        <v>28.1675</v>
      </c>
      <c r="P15" s="72">
        <f>$J$30</f>
        <v>2</v>
      </c>
      <c r="Q15" s="181">
        <f>'B21'!Q15</f>
        <v>28.90875</v>
      </c>
      <c r="S15" s="48" t="s">
        <v>19</v>
      </c>
      <c r="T15" s="72">
        <f>$J$30</f>
        <v>2</v>
      </c>
      <c r="U15" s="79">
        <f t="shared" si="2"/>
        <v>34.64125</v>
      </c>
      <c r="V15" s="72">
        <f>$J$30</f>
        <v>2</v>
      </c>
      <c r="W15" s="79">
        <f t="shared" si="3"/>
        <v>30.585</v>
      </c>
      <c r="X15" s="72">
        <f>$J$30</f>
        <v>2</v>
      </c>
      <c r="Y15" s="79">
        <f t="shared" si="4"/>
        <v>31.2575</v>
      </c>
      <c r="Z15" s="72">
        <f>$J$30</f>
        <v>2</v>
      </c>
      <c r="AA15" s="79">
        <f t="shared" si="5"/>
        <v>30.72375</v>
      </c>
      <c r="AB15" s="72">
        <f>$J$30</f>
        <v>2</v>
      </c>
      <c r="AC15" s="43">
        <f t="shared" si="6"/>
        <v>31.52375</v>
      </c>
      <c r="AD15" s="72">
        <f>$J$30</f>
        <v>2</v>
      </c>
      <c r="AE15" s="43">
        <f t="shared" si="7"/>
        <v>28.1675</v>
      </c>
      <c r="AF15" s="72">
        <f>$J$30</f>
        <v>2</v>
      </c>
      <c r="AG15" s="65">
        <f t="shared" si="8"/>
        <v>28.90875</v>
      </c>
      <c r="AI15" s="48" t="s">
        <v>19</v>
      </c>
      <c r="AJ15" s="72">
        <f>$J$30</f>
        <v>2</v>
      </c>
      <c r="AK15" s="79">
        <f t="shared" si="10"/>
        <v>34.64125</v>
      </c>
      <c r="AL15" s="72">
        <f>$J$30</f>
        <v>2</v>
      </c>
      <c r="AM15" s="79">
        <f t="shared" si="11"/>
        <v>30.585</v>
      </c>
      <c r="AN15" s="72">
        <f>$J$30</f>
        <v>2</v>
      </c>
      <c r="AO15" s="79">
        <f t="shared" si="12"/>
        <v>31.2575</v>
      </c>
      <c r="AP15" s="72">
        <f>$J$30</f>
        <v>2</v>
      </c>
      <c r="AQ15" s="79">
        <f t="shared" si="13"/>
        <v>30.72375</v>
      </c>
      <c r="AR15" s="72">
        <f>$J$30</f>
        <v>2</v>
      </c>
      <c r="AS15" s="43">
        <f t="shared" si="14"/>
        <v>31.52375</v>
      </c>
      <c r="AT15" s="72">
        <f>$J$30</f>
        <v>2</v>
      </c>
      <c r="AU15" s="43">
        <f t="shared" si="15"/>
        <v>28.1675</v>
      </c>
      <c r="AV15" s="72">
        <f>$J$30</f>
        <v>2</v>
      </c>
      <c r="AW15" s="65">
        <f t="shared" si="16"/>
        <v>28.90875</v>
      </c>
      <c r="AY15" s="48" t="s">
        <v>19</v>
      </c>
      <c r="AZ15" s="72">
        <f>$J$30</f>
        <v>2</v>
      </c>
      <c r="BA15" s="79">
        <f t="shared" si="18"/>
        <v>34.64125</v>
      </c>
      <c r="BB15" s="72">
        <f>$J$30</f>
        <v>2</v>
      </c>
      <c r="BC15" s="79">
        <f t="shared" si="19"/>
        <v>30.585</v>
      </c>
      <c r="BD15" s="72">
        <f>$J$30</f>
        <v>2</v>
      </c>
      <c r="BE15" s="79">
        <f t="shared" si="20"/>
        <v>31.2575</v>
      </c>
      <c r="BF15" s="72">
        <f>$J$30</f>
        <v>2</v>
      </c>
      <c r="BG15" s="79">
        <f t="shared" si="21"/>
        <v>30.72375</v>
      </c>
      <c r="BH15" s="72">
        <f>$J$30</f>
        <v>2</v>
      </c>
      <c r="BI15" s="43">
        <f t="shared" si="22"/>
        <v>31.52375</v>
      </c>
      <c r="BJ15" s="72">
        <f>$J$30</f>
        <v>2</v>
      </c>
      <c r="BK15" s="43">
        <f t="shared" si="23"/>
        <v>28.1675</v>
      </c>
      <c r="BL15" s="72">
        <f>$J$30</f>
        <v>2</v>
      </c>
      <c r="BM15" s="65">
        <f t="shared" si="24"/>
        <v>28.90875</v>
      </c>
    </row>
    <row r="16" spans="3:65" ht="15">
      <c r="C16" s="48" t="s">
        <v>20</v>
      </c>
      <c r="D16" s="72">
        <f aca="true" t="shared" si="29" ref="D16:P19">$J$30</f>
        <v>2</v>
      </c>
      <c r="E16" s="178">
        <f>'B21'!E16</f>
        <v>34.78125</v>
      </c>
      <c r="F16" s="72">
        <f t="shared" si="29"/>
        <v>2</v>
      </c>
      <c r="G16" s="178">
        <f>'B21'!G16</f>
        <v>29.31125</v>
      </c>
      <c r="H16" s="72">
        <f t="shared" si="29"/>
        <v>2</v>
      </c>
      <c r="I16" s="178">
        <f>'B21'!I16</f>
        <v>33.13875</v>
      </c>
      <c r="J16" s="72">
        <f t="shared" si="29"/>
        <v>2</v>
      </c>
      <c r="K16" s="178">
        <f>'B21'!K16</f>
        <v>30.74625</v>
      </c>
      <c r="L16" s="72">
        <f t="shared" si="29"/>
        <v>2</v>
      </c>
      <c r="M16" s="180">
        <f>'B21'!M16</f>
        <v>31.1975</v>
      </c>
      <c r="N16" s="72">
        <f t="shared" si="29"/>
        <v>2</v>
      </c>
      <c r="O16" s="180">
        <f>'B21'!O16</f>
        <v>28.67875</v>
      </c>
      <c r="P16" s="72">
        <f t="shared" si="29"/>
        <v>2</v>
      </c>
      <c r="Q16" s="181">
        <f>'B21'!Q16</f>
        <v>28.0325</v>
      </c>
      <c r="S16" s="48" t="s">
        <v>20</v>
      </c>
      <c r="T16" s="72">
        <f aca="true" t="shared" si="30" ref="T16:AF21">$J$30</f>
        <v>2</v>
      </c>
      <c r="U16" s="79">
        <f t="shared" si="2"/>
        <v>34.78125</v>
      </c>
      <c r="V16" s="72">
        <f t="shared" si="30"/>
        <v>2</v>
      </c>
      <c r="W16" s="79">
        <f t="shared" si="3"/>
        <v>29.31125</v>
      </c>
      <c r="X16" s="72">
        <f t="shared" si="30"/>
        <v>2</v>
      </c>
      <c r="Y16" s="79">
        <f t="shared" si="4"/>
        <v>33.13875</v>
      </c>
      <c r="Z16" s="72">
        <f t="shared" si="30"/>
        <v>2</v>
      </c>
      <c r="AA16" s="79">
        <f t="shared" si="5"/>
        <v>30.74625</v>
      </c>
      <c r="AB16" s="72">
        <f t="shared" si="30"/>
        <v>2</v>
      </c>
      <c r="AC16" s="43">
        <f t="shared" si="6"/>
        <v>31.1975</v>
      </c>
      <c r="AD16" s="72">
        <f t="shared" si="30"/>
        <v>2</v>
      </c>
      <c r="AE16" s="43">
        <f t="shared" si="7"/>
        <v>28.67875</v>
      </c>
      <c r="AF16" s="72">
        <f t="shared" si="30"/>
        <v>2</v>
      </c>
      <c r="AG16" s="65">
        <f t="shared" si="8"/>
        <v>28.0325</v>
      </c>
      <c r="AI16" s="48" t="s">
        <v>20</v>
      </c>
      <c r="AJ16" s="72">
        <f aca="true" t="shared" si="31" ref="AJ16:AV22">$J$30</f>
        <v>2</v>
      </c>
      <c r="AK16" s="79">
        <f t="shared" si="10"/>
        <v>34.78125</v>
      </c>
      <c r="AL16" s="72">
        <f t="shared" si="31"/>
        <v>2</v>
      </c>
      <c r="AM16" s="79">
        <f t="shared" si="11"/>
        <v>29.31125</v>
      </c>
      <c r="AN16" s="72">
        <f t="shared" si="31"/>
        <v>2</v>
      </c>
      <c r="AO16" s="79">
        <f t="shared" si="12"/>
        <v>33.13875</v>
      </c>
      <c r="AP16" s="72">
        <f t="shared" si="31"/>
        <v>2</v>
      </c>
      <c r="AQ16" s="79">
        <f t="shared" si="13"/>
        <v>30.74625</v>
      </c>
      <c r="AR16" s="72">
        <f t="shared" si="31"/>
        <v>2</v>
      </c>
      <c r="AS16" s="43">
        <f t="shared" si="14"/>
        <v>31.1975</v>
      </c>
      <c r="AT16" s="72">
        <f t="shared" si="31"/>
        <v>2</v>
      </c>
      <c r="AU16" s="43">
        <f t="shared" si="15"/>
        <v>28.67875</v>
      </c>
      <c r="AV16" s="72">
        <f t="shared" si="31"/>
        <v>2</v>
      </c>
      <c r="AW16" s="65">
        <f t="shared" si="16"/>
        <v>28.0325</v>
      </c>
      <c r="AY16" s="48" t="s">
        <v>20</v>
      </c>
      <c r="AZ16" s="72">
        <f aca="true" t="shared" si="32" ref="AZ16:BL23">$J$30</f>
        <v>2</v>
      </c>
      <c r="BA16" s="79">
        <f t="shared" si="18"/>
        <v>34.78125</v>
      </c>
      <c r="BB16" s="72">
        <f t="shared" si="32"/>
        <v>2</v>
      </c>
      <c r="BC16" s="79">
        <f t="shared" si="19"/>
        <v>29.31125</v>
      </c>
      <c r="BD16" s="72">
        <f t="shared" si="32"/>
        <v>2</v>
      </c>
      <c r="BE16" s="79">
        <f t="shared" si="20"/>
        <v>33.13875</v>
      </c>
      <c r="BF16" s="72">
        <f t="shared" si="32"/>
        <v>2</v>
      </c>
      <c r="BG16" s="79">
        <f t="shared" si="21"/>
        <v>30.74625</v>
      </c>
      <c r="BH16" s="72">
        <f t="shared" si="32"/>
        <v>2</v>
      </c>
      <c r="BI16" s="43">
        <f t="shared" si="22"/>
        <v>31.1975</v>
      </c>
      <c r="BJ16" s="72">
        <f t="shared" si="32"/>
        <v>2</v>
      </c>
      <c r="BK16" s="43">
        <f t="shared" si="23"/>
        <v>28.67875</v>
      </c>
      <c r="BL16" s="72">
        <f t="shared" si="32"/>
        <v>2</v>
      </c>
      <c r="BM16" s="65">
        <f t="shared" si="24"/>
        <v>28.0325</v>
      </c>
    </row>
    <row r="17" spans="3:65" ht="15">
      <c r="C17" s="48" t="s">
        <v>21</v>
      </c>
      <c r="D17" s="72">
        <f t="shared" si="29"/>
        <v>2</v>
      </c>
      <c r="E17" s="178">
        <f>'B21'!E17</f>
        <v>33.53875</v>
      </c>
      <c r="F17" s="72">
        <f t="shared" si="29"/>
        <v>2</v>
      </c>
      <c r="G17" s="178">
        <f>'B21'!G17</f>
        <v>29.015</v>
      </c>
      <c r="H17" s="72">
        <f t="shared" si="29"/>
        <v>2</v>
      </c>
      <c r="I17" s="178">
        <f>'B21'!I17</f>
        <v>31.54625</v>
      </c>
      <c r="J17" s="72">
        <f t="shared" si="29"/>
        <v>2</v>
      </c>
      <c r="K17" s="178">
        <f>'B21'!K17</f>
        <v>30.365</v>
      </c>
      <c r="L17" s="72">
        <f t="shared" si="29"/>
        <v>2</v>
      </c>
      <c r="M17" s="180">
        <f>'B21'!M17</f>
        <v>32.1675</v>
      </c>
      <c r="N17" s="72">
        <f t="shared" si="29"/>
        <v>2</v>
      </c>
      <c r="O17" s="180">
        <f>'B21'!O17</f>
        <v>28.2875</v>
      </c>
      <c r="P17" s="72">
        <f t="shared" si="29"/>
        <v>2</v>
      </c>
      <c r="Q17" s="181">
        <f>'B21'!Q17</f>
        <v>29.09375</v>
      </c>
      <c r="S17" s="48" t="s">
        <v>21</v>
      </c>
      <c r="T17" s="72">
        <f t="shared" si="30"/>
        <v>2</v>
      </c>
      <c r="U17" s="79">
        <f t="shared" si="2"/>
        <v>33.53875</v>
      </c>
      <c r="V17" s="72">
        <f t="shared" si="30"/>
        <v>2</v>
      </c>
      <c r="W17" s="79">
        <f t="shared" si="3"/>
        <v>29.015</v>
      </c>
      <c r="X17" s="72">
        <f t="shared" si="30"/>
        <v>2</v>
      </c>
      <c r="Y17" s="79">
        <f t="shared" si="4"/>
        <v>31.54625</v>
      </c>
      <c r="Z17" s="72">
        <f t="shared" si="30"/>
        <v>2</v>
      </c>
      <c r="AA17" s="79">
        <f t="shared" si="5"/>
        <v>30.365</v>
      </c>
      <c r="AB17" s="72">
        <f t="shared" si="30"/>
        <v>2</v>
      </c>
      <c r="AC17" s="43">
        <f t="shared" si="6"/>
        <v>32.1675</v>
      </c>
      <c r="AD17" s="72">
        <f t="shared" si="30"/>
        <v>2</v>
      </c>
      <c r="AE17" s="43">
        <f t="shared" si="7"/>
        <v>28.2875</v>
      </c>
      <c r="AF17" s="72">
        <f t="shared" si="30"/>
        <v>2</v>
      </c>
      <c r="AG17" s="65">
        <f t="shared" si="8"/>
        <v>29.09375</v>
      </c>
      <c r="AI17" s="48" t="s">
        <v>21</v>
      </c>
      <c r="AJ17" s="72">
        <f t="shared" si="31"/>
        <v>2</v>
      </c>
      <c r="AK17" s="79">
        <f t="shared" si="10"/>
        <v>33.53875</v>
      </c>
      <c r="AL17" s="72">
        <f t="shared" si="31"/>
        <v>2</v>
      </c>
      <c r="AM17" s="79">
        <f t="shared" si="11"/>
        <v>29.015</v>
      </c>
      <c r="AN17" s="72">
        <f t="shared" si="31"/>
        <v>2</v>
      </c>
      <c r="AO17" s="79">
        <f t="shared" si="12"/>
        <v>31.54625</v>
      </c>
      <c r="AP17" s="72">
        <f t="shared" si="31"/>
        <v>2</v>
      </c>
      <c r="AQ17" s="79">
        <f t="shared" si="13"/>
        <v>30.365</v>
      </c>
      <c r="AR17" s="72">
        <f t="shared" si="31"/>
        <v>2</v>
      </c>
      <c r="AS17" s="43">
        <f t="shared" si="14"/>
        <v>32.1675</v>
      </c>
      <c r="AT17" s="72">
        <f t="shared" si="31"/>
        <v>2</v>
      </c>
      <c r="AU17" s="43">
        <f t="shared" si="15"/>
        <v>28.2875</v>
      </c>
      <c r="AV17" s="72">
        <f t="shared" si="31"/>
        <v>2</v>
      </c>
      <c r="AW17" s="65">
        <f t="shared" si="16"/>
        <v>29.09375</v>
      </c>
      <c r="AY17" s="48" t="s">
        <v>21</v>
      </c>
      <c r="AZ17" s="72">
        <f t="shared" si="32"/>
        <v>2</v>
      </c>
      <c r="BA17" s="79">
        <f t="shared" si="18"/>
        <v>33.53875</v>
      </c>
      <c r="BB17" s="72">
        <f t="shared" si="32"/>
        <v>2</v>
      </c>
      <c r="BC17" s="79">
        <f t="shared" si="19"/>
        <v>29.015</v>
      </c>
      <c r="BD17" s="72">
        <f t="shared" si="32"/>
        <v>2</v>
      </c>
      <c r="BE17" s="79">
        <f t="shared" si="20"/>
        <v>31.54625</v>
      </c>
      <c r="BF17" s="72">
        <f t="shared" si="32"/>
        <v>2</v>
      </c>
      <c r="BG17" s="79">
        <f t="shared" si="21"/>
        <v>30.365</v>
      </c>
      <c r="BH17" s="72">
        <f t="shared" si="32"/>
        <v>2</v>
      </c>
      <c r="BI17" s="43">
        <f t="shared" si="22"/>
        <v>32.1675</v>
      </c>
      <c r="BJ17" s="72">
        <f t="shared" si="32"/>
        <v>2</v>
      </c>
      <c r="BK17" s="43">
        <f t="shared" si="23"/>
        <v>28.2875</v>
      </c>
      <c r="BL17" s="72">
        <f t="shared" si="32"/>
        <v>2</v>
      </c>
      <c r="BM17" s="65">
        <f t="shared" si="24"/>
        <v>29.09375</v>
      </c>
    </row>
    <row r="18" spans="3:65" ht="15">
      <c r="C18" s="48" t="s">
        <v>22</v>
      </c>
      <c r="D18" s="72">
        <f t="shared" si="29"/>
        <v>2</v>
      </c>
      <c r="E18" s="178">
        <f>'B21'!E18</f>
        <v>33.94875</v>
      </c>
      <c r="F18" s="72">
        <f t="shared" si="29"/>
        <v>2</v>
      </c>
      <c r="G18" s="178">
        <f>'B21'!G18</f>
        <v>29.7325</v>
      </c>
      <c r="H18" s="72">
        <f t="shared" si="29"/>
        <v>2</v>
      </c>
      <c r="I18" s="178">
        <f>'B21'!I18</f>
        <v>31.935</v>
      </c>
      <c r="J18" s="72">
        <f t="shared" si="29"/>
        <v>2</v>
      </c>
      <c r="K18" s="178">
        <f>'B21'!K18</f>
        <v>30.3875</v>
      </c>
      <c r="L18" s="72">
        <f t="shared" si="29"/>
        <v>2</v>
      </c>
      <c r="M18" s="180">
        <f>'B21'!M18</f>
        <v>32.02875</v>
      </c>
      <c r="N18" s="72">
        <f t="shared" si="29"/>
        <v>2</v>
      </c>
      <c r="O18" s="180">
        <f>'B21'!O18</f>
        <v>28.14875</v>
      </c>
      <c r="P18" s="72">
        <f t="shared" si="29"/>
        <v>2</v>
      </c>
      <c r="Q18" s="181">
        <f>'B21'!Q18</f>
        <v>28.295</v>
      </c>
      <c r="S18" s="48" t="s">
        <v>22</v>
      </c>
      <c r="T18" s="72">
        <f t="shared" si="30"/>
        <v>2</v>
      </c>
      <c r="U18" s="79">
        <f t="shared" si="2"/>
        <v>33.94875</v>
      </c>
      <c r="V18" s="72">
        <f t="shared" si="30"/>
        <v>2</v>
      </c>
      <c r="W18" s="79">
        <f t="shared" si="3"/>
        <v>29.7325</v>
      </c>
      <c r="X18" s="72">
        <f t="shared" si="30"/>
        <v>2</v>
      </c>
      <c r="Y18" s="79">
        <f t="shared" si="4"/>
        <v>31.935</v>
      </c>
      <c r="Z18" s="72">
        <f t="shared" si="30"/>
        <v>2</v>
      </c>
      <c r="AA18" s="79">
        <f t="shared" si="5"/>
        <v>30.3875</v>
      </c>
      <c r="AB18" s="72">
        <f t="shared" si="30"/>
        <v>2</v>
      </c>
      <c r="AC18" s="43">
        <f t="shared" si="6"/>
        <v>32.02875</v>
      </c>
      <c r="AD18" s="72">
        <f t="shared" si="30"/>
        <v>2</v>
      </c>
      <c r="AE18" s="43">
        <f t="shared" si="7"/>
        <v>28.14875</v>
      </c>
      <c r="AF18" s="72">
        <f t="shared" si="30"/>
        <v>2</v>
      </c>
      <c r="AG18" s="65">
        <f t="shared" si="8"/>
        <v>28.295</v>
      </c>
      <c r="AI18" s="48" t="s">
        <v>22</v>
      </c>
      <c r="AJ18" s="72">
        <f t="shared" si="31"/>
        <v>2</v>
      </c>
      <c r="AK18" s="79">
        <f t="shared" si="10"/>
        <v>33.94875</v>
      </c>
      <c r="AL18" s="72">
        <f t="shared" si="31"/>
        <v>2</v>
      </c>
      <c r="AM18" s="79">
        <f t="shared" si="11"/>
        <v>29.7325</v>
      </c>
      <c r="AN18" s="72">
        <f t="shared" si="31"/>
        <v>2</v>
      </c>
      <c r="AO18" s="79">
        <f t="shared" si="12"/>
        <v>31.935</v>
      </c>
      <c r="AP18" s="72">
        <f t="shared" si="31"/>
        <v>2</v>
      </c>
      <c r="AQ18" s="79">
        <f t="shared" si="13"/>
        <v>30.3875</v>
      </c>
      <c r="AR18" s="72">
        <f t="shared" si="31"/>
        <v>2</v>
      </c>
      <c r="AS18" s="43">
        <f t="shared" si="14"/>
        <v>32.02875</v>
      </c>
      <c r="AT18" s="72">
        <f t="shared" si="31"/>
        <v>2</v>
      </c>
      <c r="AU18" s="43">
        <f t="shared" si="15"/>
        <v>28.14875</v>
      </c>
      <c r="AV18" s="72">
        <f t="shared" si="31"/>
        <v>2</v>
      </c>
      <c r="AW18" s="65">
        <f t="shared" si="16"/>
        <v>28.295</v>
      </c>
      <c r="AY18" s="48" t="s">
        <v>22</v>
      </c>
      <c r="AZ18" s="72">
        <f t="shared" si="32"/>
        <v>2</v>
      </c>
      <c r="BA18" s="79">
        <f t="shared" si="18"/>
        <v>33.94875</v>
      </c>
      <c r="BB18" s="72">
        <f t="shared" si="32"/>
        <v>2</v>
      </c>
      <c r="BC18" s="79">
        <f t="shared" si="19"/>
        <v>29.7325</v>
      </c>
      <c r="BD18" s="72">
        <f t="shared" si="32"/>
        <v>2</v>
      </c>
      <c r="BE18" s="79">
        <f t="shared" si="20"/>
        <v>31.935</v>
      </c>
      <c r="BF18" s="72">
        <f t="shared" si="32"/>
        <v>2</v>
      </c>
      <c r="BG18" s="79">
        <f t="shared" si="21"/>
        <v>30.3875</v>
      </c>
      <c r="BH18" s="72">
        <f t="shared" si="32"/>
        <v>2</v>
      </c>
      <c r="BI18" s="43">
        <f t="shared" si="22"/>
        <v>32.02875</v>
      </c>
      <c r="BJ18" s="72">
        <f t="shared" si="32"/>
        <v>2</v>
      </c>
      <c r="BK18" s="43">
        <f t="shared" si="23"/>
        <v>28.14875</v>
      </c>
      <c r="BL18" s="72">
        <f t="shared" si="32"/>
        <v>2</v>
      </c>
      <c r="BM18" s="65">
        <f t="shared" si="24"/>
        <v>28.295</v>
      </c>
    </row>
    <row r="19" spans="3:65" ht="15">
      <c r="C19" s="48" t="s">
        <v>23</v>
      </c>
      <c r="D19" s="72">
        <f t="shared" si="29"/>
        <v>2</v>
      </c>
      <c r="E19" s="178">
        <f>'B21'!E19</f>
        <v>35.1325</v>
      </c>
      <c r="F19" s="72">
        <f t="shared" si="29"/>
        <v>2</v>
      </c>
      <c r="G19" s="178">
        <f>'B21'!G19</f>
        <v>29.9725</v>
      </c>
      <c r="H19" s="72">
        <f t="shared" si="29"/>
        <v>2</v>
      </c>
      <c r="I19" s="178">
        <f>'B21'!I19</f>
        <v>30.32</v>
      </c>
      <c r="J19" s="72">
        <f t="shared" si="29"/>
        <v>2</v>
      </c>
      <c r="K19" s="178">
        <f>'B21'!K19</f>
        <v>31.3075</v>
      </c>
      <c r="L19" s="72">
        <f t="shared" si="29"/>
        <v>2</v>
      </c>
      <c r="M19" s="180">
        <f>'B21'!M19</f>
        <v>31.98875</v>
      </c>
      <c r="N19" s="72">
        <f t="shared" si="29"/>
        <v>2</v>
      </c>
      <c r="O19" s="180">
        <f>'B21'!O19</f>
        <v>28.91125</v>
      </c>
      <c r="P19" s="72">
        <f t="shared" si="29"/>
        <v>2</v>
      </c>
      <c r="Q19" s="181">
        <f>'B21'!Q19</f>
        <v>28.22</v>
      </c>
      <c r="S19" s="48" t="s">
        <v>23</v>
      </c>
      <c r="T19" s="72">
        <f t="shared" si="30"/>
        <v>2</v>
      </c>
      <c r="U19" s="79">
        <f t="shared" si="2"/>
        <v>35.1325</v>
      </c>
      <c r="V19" s="72">
        <f t="shared" si="30"/>
        <v>2</v>
      </c>
      <c r="W19" s="79">
        <f t="shared" si="3"/>
        <v>29.9725</v>
      </c>
      <c r="X19" s="72">
        <f t="shared" si="30"/>
        <v>2</v>
      </c>
      <c r="Y19" s="79">
        <f t="shared" si="4"/>
        <v>30.32</v>
      </c>
      <c r="Z19" s="72">
        <f t="shared" si="30"/>
        <v>2</v>
      </c>
      <c r="AA19" s="79">
        <f t="shared" si="5"/>
        <v>31.3075</v>
      </c>
      <c r="AB19" s="72">
        <f t="shared" si="30"/>
        <v>2</v>
      </c>
      <c r="AC19" s="43">
        <f t="shared" si="6"/>
        <v>31.98875</v>
      </c>
      <c r="AD19" s="72">
        <f t="shared" si="30"/>
        <v>2</v>
      </c>
      <c r="AE19" s="43">
        <f t="shared" si="7"/>
        <v>28.91125</v>
      </c>
      <c r="AF19" s="72">
        <f t="shared" si="30"/>
        <v>2</v>
      </c>
      <c r="AG19" s="65">
        <f t="shared" si="8"/>
        <v>28.22</v>
      </c>
      <c r="AI19" s="48" t="s">
        <v>23</v>
      </c>
      <c r="AJ19" s="72">
        <f t="shared" si="31"/>
        <v>2</v>
      </c>
      <c r="AK19" s="79">
        <f t="shared" si="10"/>
        <v>35.1325</v>
      </c>
      <c r="AL19" s="72">
        <f t="shared" si="31"/>
        <v>2</v>
      </c>
      <c r="AM19" s="79">
        <f t="shared" si="11"/>
        <v>29.9725</v>
      </c>
      <c r="AN19" s="72">
        <f t="shared" si="31"/>
        <v>2</v>
      </c>
      <c r="AO19" s="79">
        <f t="shared" si="12"/>
        <v>30.32</v>
      </c>
      <c r="AP19" s="72">
        <f t="shared" si="31"/>
        <v>2</v>
      </c>
      <c r="AQ19" s="79">
        <f t="shared" si="13"/>
        <v>31.3075</v>
      </c>
      <c r="AR19" s="72">
        <f t="shared" si="31"/>
        <v>2</v>
      </c>
      <c r="AS19" s="43">
        <f t="shared" si="14"/>
        <v>31.98875</v>
      </c>
      <c r="AT19" s="72">
        <f t="shared" si="31"/>
        <v>2</v>
      </c>
      <c r="AU19" s="43">
        <f t="shared" si="15"/>
        <v>28.91125</v>
      </c>
      <c r="AV19" s="72">
        <f t="shared" si="31"/>
        <v>2</v>
      </c>
      <c r="AW19" s="65">
        <f t="shared" si="16"/>
        <v>28.22</v>
      </c>
      <c r="AY19" s="48" t="s">
        <v>23</v>
      </c>
      <c r="AZ19" s="72">
        <f t="shared" si="32"/>
        <v>2</v>
      </c>
      <c r="BA19" s="79">
        <f t="shared" si="18"/>
        <v>35.1325</v>
      </c>
      <c r="BB19" s="72">
        <f t="shared" si="32"/>
        <v>2</v>
      </c>
      <c r="BC19" s="79">
        <f t="shared" si="19"/>
        <v>29.9725</v>
      </c>
      <c r="BD19" s="72">
        <f t="shared" si="32"/>
        <v>2</v>
      </c>
      <c r="BE19" s="79">
        <f t="shared" si="20"/>
        <v>30.32</v>
      </c>
      <c r="BF19" s="72">
        <f t="shared" si="32"/>
        <v>2</v>
      </c>
      <c r="BG19" s="79">
        <f t="shared" si="21"/>
        <v>31.3075</v>
      </c>
      <c r="BH19" s="72">
        <f t="shared" si="32"/>
        <v>2</v>
      </c>
      <c r="BI19" s="43">
        <f t="shared" si="22"/>
        <v>31.98875</v>
      </c>
      <c r="BJ19" s="72">
        <f t="shared" si="32"/>
        <v>2</v>
      </c>
      <c r="BK19" s="43">
        <f t="shared" si="23"/>
        <v>28.91125</v>
      </c>
      <c r="BL19" s="72">
        <f t="shared" si="32"/>
        <v>2</v>
      </c>
      <c r="BM19" s="65">
        <f t="shared" si="24"/>
        <v>28.22</v>
      </c>
    </row>
    <row r="20" spans="3:65" ht="15">
      <c r="C20" s="48" t="s">
        <v>24</v>
      </c>
      <c r="D20" s="74">
        <f>$E$30</f>
        <v>1</v>
      </c>
      <c r="E20" s="178">
        <f>'B21'!E20</f>
        <v>34.755</v>
      </c>
      <c r="F20" s="74">
        <f>$E$30</f>
        <v>1</v>
      </c>
      <c r="G20" s="178">
        <f>'B21'!G20</f>
        <v>29.295</v>
      </c>
      <c r="H20" s="74">
        <f>$E$30</f>
        <v>1</v>
      </c>
      <c r="I20" s="178">
        <f>'B21'!I20</f>
        <v>29.55625</v>
      </c>
      <c r="J20" s="74">
        <f>$E$30</f>
        <v>1</v>
      </c>
      <c r="K20" s="178">
        <f>'B21'!K20</f>
        <v>32.0425</v>
      </c>
      <c r="L20" s="74">
        <f>$E$30</f>
        <v>1</v>
      </c>
      <c r="M20" s="180">
        <f>'B21'!M20</f>
        <v>29.79375</v>
      </c>
      <c r="N20" s="74">
        <f>$E$30</f>
        <v>1</v>
      </c>
      <c r="O20" s="180">
        <f>'B21'!O20</f>
        <v>27.6675</v>
      </c>
      <c r="P20" s="74">
        <f>$E$30</f>
        <v>1</v>
      </c>
      <c r="Q20" s="181">
        <f>'B21'!Q20</f>
        <v>27.785</v>
      </c>
      <c r="S20" s="48" t="s">
        <v>24</v>
      </c>
      <c r="T20" s="72">
        <f t="shared" si="30"/>
        <v>2</v>
      </c>
      <c r="U20" s="79">
        <f t="shared" si="2"/>
        <v>34.755</v>
      </c>
      <c r="V20" s="72">
        <f t="shared" si="30"/>
        <v>2</v>
      </c>
      <c r="W20" s="79">
        <f t="shared" si="3"/>
        <v>29.295</v>
      </c>
      <c r="X20" s="72">
        <f t="shared" si="30"/>
        <v>2</v>
      </c>
      <c r="Y20" s="79">
        <f t="shared" si="4"/>
        <v>29.55625</v>
      </c>
      <c r="Z20" s="72">
        <f t="shared" si="30"/>
        <v>2</v>
      </c>
      <c r="AA20" s="79">
        <f t="shared" si="5"/>
        <v>32.0425</v>
      </c>
      <c r="AB20" s="72">
        <f t="shared" si="30"/>
        <v>2</v>
      </c>
      <c r="AC20" s="43">
        <f t="shared" si="6"/>
        <v>29.79375</v>
      </c>
      <c r="AD20" s="72">
        <f t="shared" si="30"/>
        <v>2</v>
      </c>
      <c r="AE20" s="43">
        <f t="shared" si="7"/>
        <v>27.6675</v>
      </c>
      <c r="AF20" s="72">
        <f t="shared" si="30"/>
        <v>2</v>
      </c>
      <c r="AG20" s="65">
        <f t="shared" si="8"/>
        <v>27.785</v>
      </c>
      <c r="AI20" s="48" t="s">
        <v>24</v>
      </c>
      <c r="AJ20" s="72">
        <f t="shared" si="31"/>
        <v>2</v>
      </c>
      <c r="AK20" s="79">
        <f t="shared" si="10"/>
        <v>34.755</v>
      </c>
      <c r="AL20" s="72">
        <f t="shared" si="31"/>
        <v>2</v>
      </c>
      <c r="AM20" s="79">
        <f t="shared" si="11"/>
        <v>29.295</v>
      </c>
      <c r="AN20" s="72">
        <f t="shared" si="31"/>
        <v>2</v>
      </c>
      <c r="AO20" s="79">
        <f t="shared" si="12"/>
        <v>29.55625</v>
      </c>
      <c r="AP20" s="72">
        <f t="shared" si="31"/>
        <v>2</v>
      </c>
      <c r="AQ20" s="79">
        <f t="shared" si="13"/>
        <v>32.0425</v>
      </c>
      <c r="AR20" s="72">
        <f t="shared" si="31"/>
        <v>2</v>
      </c>
      <c r="AS20" s="43">
        <f t="shared" si="14"/>
        <v>29.79375</v>
      </c>
      <c r="AT20" s="72">
        <f t="shared" si="31"/>
        <v>2</v>
      </c>
      <c r="AU20" s="43">
        <f t="shared" si="15"/>
        <v>27.6675</v>
      </c>
      <c r="AV20" s="72">
        <f t="shared" si="31"/>
        <v>2</v>
      </c>
      <c r="AW20" s="65">
        <f t="shared" si="16"/>
        <v>27.785</v>
      </c>
      <c r="AY20" s="48" t="s">
        <v>24</v>
      </c>
      <c r="AZ20" s="72">
        <f t="shared" si="32"/>
        <v>2</v>
      </c>
      <c r="BA20" s="79">
        <f t="shared" si="18"/>
        <v>34.755</v>
      </c>
      <c r="BB20" s="72">
        <f t="shared" si="32"/>
        <v>2</v>
      </c>
      <c r="BC20" s="79">
        <f t="shared" si="19"/>
        <v>29.295</v>
      </c>
      <c r="BD20" s="72">
        <f t="shared" si="32"/>
        <v>2</v>
      </c>
      <c r="BE20" s="79">
        <f t="shared" si="20"/>
        <v>29.55625</v>
      </c>
      <c r="BF20" s="72">
        <f t="shared" si="32"/>
        <v>2</v>
      </c>
      <c r="BG20" s="79">
        <f t="shared" si="21"/>
        <v>32.0425</v>
      </c>
      <c r="BH20" s="72">
        <f t="shared" si="32"/>
        <v>2</v>
      </c>
      <c r="BI20" s="43">
        <f t="shared" si="22"/>
        <v>29.79375</v>
      </c>
      <c r="BJ20" s="72">
        <f t="shared" si="32"/>
        <v>2</v>
      </c>
      <c r="BK20" s="43">
        <f t="shared" si="23"/>
        <v>27.6675</v>
      </c>
      <c r="BL20" s="72">
        <f t="shared" si="32"/>
        <v>2</v>
      </c>
      <c r="BM20" s="65">
        <f t="shared" si="24"/>
        <v>27.785</v>
      </c>
    </row>
    <row r="21" spans="3:65" ht="15">
      <c r="C21" s="48" t="s">
        <v>25</v>
      </c>
      <c r="D21" s="74">
        <f aca="true" t="shared" si="33" ref="D21:P24">$E$30</f>
        <v>1</v>
      </c>
      <c r="E21" s="178">
        <f>'B21'!E21</f>
        <v>35.18125</v>
      </c>
      <c r="F21" s="74">
        <f t="shared" si="33"/>
        <v>1</v>
      </c>
      <c r="G21" s="178">
        <f>'B21'!G21</f>
        <v>30.13125</v>
      </c>
      <c r="H21" s="74">
        <f t="shared" si="33"/>
        <v>1</v>
      </c>
      <c r="I21" s="178">
        <f>'B21'!I21</f>
        <v>30.1125</v>
      </c>
      <c r="J21" s="74">
        <f t="shared" si="33"/>
        <v>1</v>
      </c>
      <c r="K21" s="178">
        <f>'B21'!K21</f>
        <v>30.48875</v>
      </c>
      <c r="L21" s="74">
        <f t="shared" si="33"/>
        <v>1</v>
      </c>
      <c r="M21" s="180">
        <f>'B21'!M21</f>
        <v>28.7675</v>
      </c>
      <c r="N21" s="74">
        <f t="shared" si="33"/>
        <v>1</v>
      </c>
      <c r="O21" s="180">
        <f>'B21'!O21</f>
        <v>28.61</v>
      </c>
      <c r="P21" s="74">
        <f t="shared" si="33"/>
        <v>1</v>
      </c>
      <c r="Q21" s="181">
        <f>'B21'!Q21</f>
        <v>28.06</v>
      </c>
      <c r="S21" s="48" t="s">
        <v>25</v>
      </c>
      <c r="T21" s="72">
        <f t="shared" si="30"/>
        <v>2</v>
      </c>
      <c r="U21" s="79">
        <f t="shared" si="2"/>
        <v>35.18125</v>
      </c>
      <c r="V21" s="72">
        <f t="shared" si="30"/>
        <v>2</v>
      </c>
      <c r="W21" s="79">
        <f t="shared" si="3"/>
        <v>30.13125</v>
      </c>
      <c r="X21" s="72">
        <f t="shared" si="30"/>
        <v>2</v>
      </c>
      <c r="Y21" s="79">
        <f t="shared" si="4"/>
        <v>30.1125</v>
      </c>
      <c r="Z21" s="72">
        <f t="shared" si="30"/>
        <v>2</v>
      </c>
      <c r="AA21" s="79">
        <f t="shared" si="5"/>
        <v>30.48875</v>
      </c>
      <c r="AB21" s="72">
        <f t="shared" si="30"/>
        <v>2</v>
      </c>
      <c r="AC21" s="43">
        <f t="shared" si="6"/>
        <v>28.7675</v>
      </c>
      <c r="AD21" s="72">
        <f t="shared" si="30"/>
        <v>2</v>
      </c>
      <c r="AE21" s="43">
        <f t="shared" si="7"/>
        <v>28.61</v>
      </c>
      <c r="AF21" s="72">
        <f t="shared" si="30"/>
        <v>2</v>
      </c>
      <c r="AG21" s="65">
        <f t="shared" si="8"/>
        <v>28.06</v>
      </c>
      <c r="AI21" s="48" t="s">
        <v>25</v>
      </c>
      <c r="AJ21" s="72">
        <f t="shared" si="31"/>
        <v>2</v>
      </c>
      <c r="AK21" s="79">
        <f t="shared" si="10"/>
        <v>35.18125</v>
      </c>
      <c r="AL21" s="72">
        <f t="shared" si="31"/>
        <v>2</v>
      </c>
      <c r="AM21" s="79">
        <f t="shared" si="11"/>
        <v>30.13125</v>
      </c>
      <c r="AN21" s="72">
        <f t="shared" si="31"/>
        <v>2</v>
      </c>
      <c r="AO21" s="79">
        <f t="shared" si="12"/>
        <v>30.1125</v>
      </c>
      <c r="AP21" s="72">
        <f t="shared" si="31"/>
        <v>2</v>
      </c>
      <c r="AQ21" s="79">
        <f t="shared" si="13"/>
        <v>30.48875</v>
      </c>
      <c r="AR21" s="72">
        <f t="shared" si="31"/>
        <v>2</v>
      </c>
      <c r="AS21" s="43">
        <f t="shared" si="14"/>
        <v>28.7675</v>
      </c>
      <c r="AT21" s="72">
        <f t="shared" si="31"/>
        <v>2</v>
      </c>
      <c r="AU21" s="43">
        <f t="shared" si="15"/>
        <v>28.61</v>
      </c>
      <c r="AV21" s="72">
        <f t="shared" si="31"/>
        <v>2</v>
      </c>
      <c r="AW21" s="65">
        <f t="shared" si="16"/>
        <v>28.06</v>
      </c>
      <c r="AY21" s="48" t="s">
        <v>25</v>
      </c>
      <c r="AZ21" s="72">
        <f t="shared" si="32"/>
        <v>2</v>
      </c>
      <c r="BA21" s="79">
        <f t="shared" si="18"/>
        <v>35.18125</v>
      </c>
      <c r="BB21" s="72">
        <f t="shared" si="32"/>
        <v>2</v>
      </c>
      <c r="BC21" s="79">
        <f t="shared" si="19"/>
        <v>30.13125</v>
      </c>
      <c r="BD21" s="72">
        <f t="shared" si="32"/>
        <v>2</v>
      </c>
      <c r="BE21" s="79">
        <f t="shared" si="20"/>
        <v>30.1125</v>
      </c>
      <c r="BF21" s="72">
        <f t="shared" si="32"/>
        <v>2</v>
      </c>
      <c r="BG21" s="79">
        <f t="shared" si="21"/>
        <v>30.48875</v>
      </c>
      <c r="BH21" s="72">
        <f t="shared" si="32"/>
        <v>2</v>
      </c>
      <c r="BI21" s="43">
        <f t="shared" si="22"/>
        <v>28.7675</v>
      </c>
      <c r="BJ21" s="72">
        <f t="shared" si="32"/>
        <v>2</v>
      </c>
      <c r="BK21" s="43">
        <f t="shared" si="23"/>
        <v>28.61</v>
      </c>
      <c r="BL21" s="72">
        <f t="shared" si="32"/>
        <v>2</v>
      </c>
      <c r="BM21" s="65">
        <f t="shared" si="24"/>
        <v>28.06</v>
      </c>
    </row>
    <row r="22" spans="3:65" ht="15">
      <c r="C22" s="48" t="s">
        <v>26</v>
      </c>
      <c r="D22" s="74">
        <f t="shared" si="33"/>
        <v>1</v>
      </c>
      <c r="E22" s="178">
        <f>'B21'!E22</f>
        <v>34.5025</v>
      </c>
      <c r="F22" s="74">
        <f t="shared" si="33"/>
        <v>1</v>
      </c>
      <c r="G22" s="178">
        <f>'B21'!G22</f>
        <v>31.4325</v>
      </c>
      <c r="H22" s="74">
        <f t="shared" si="33"/>
        <v>1</v>
      </c>
      <c r="I22" s="178">
        <f>'B21'!I22</f>
        <v>31.1475</v>
      </c>
      <c r="J22" s="74">
        <f t="shared" si="33"/>
        <v>1</v>
      </c>
      <c r="K22" s="178">
        <f>'B21'!K22</f>
        <v>32.62</v>
      </c>
      <c r="L22" s="74">
        <f t="shared" si="33"/>
        <v>1</v>
      </c>
      <c r="M22" s="180">
        <f>'B21'!M22</f>
        <v>29.69375</v>
      </c>
      <c r="N22" s="74">
        <f t="shared" si="33"/>
        <v>1</v>
      </c>
      <c r="O22" s="180">
        <f>'B21'!O22</f>
        <v>29.32625</v>
      </c>
      <c r="P22" s="74">
        <f t="shared" si="33"/>
        <v>1</v>
      </c>
      <c r="Q22" s="181">
        <f>'B21'!Q22</f>
        <v>29.32</v>
      </c>
      <c r="S22" s="48" t="s">
        <v>26</v>
      </c>
      <c r="T22" s="74">
        <f aca="true" t="shared" si="34" ref="T22:AF24">$E$30</f>
        <v>1</v>
      </c>
      <c r="U22" s="79">
        <f t="shared" si="2"/>
        <v>34.5025</v>
      </c>
      <c r="V22" s="74">
        <f t="shared" si="34"/>
        <v>1</v>
      </c>
      <c r="W22" s="79">
        <f t="shared" si="3"/>
        <v>31.4325</v>
      </c>
      <c r="X22" s="74">
        <f t="shared" si="34"/>
        <v>1</v>
      </c>
      <c r="Y22" s="79">
        <f t="shared" si="4"/>
        <v>31.1475</v>
      </c>
      <c r="Z22" s="74">
        <f t="shared" si="34"/>
        <v>1</v>
      </c>
      <c r="AA22" s="79">
        <f t="shared" si="5"/>
        <v>32.62</v>
      </c>
      <c r="AB22" s="74">
        <f t="shared" si="34"/>
        <v>1</v>
      </c>
      <c r="AC22" s="43">
        <f t="shared" si="6"/>
        <v>29.69375</v>
      </c>
      <c r="AD22" s="74">
        <f t="shared" si="34"/>
        <v>1</v>
      </c>
      <c r="AE22" s="43">
        <f t="shared" si="7"/>
        <v>29.32625</v>
      </c>
      <c r="AF22" s="74">
        <f t="shared" si="34"/>
        <v>1</v>
      </c>
      <c r="AG22" s="65">
        <f t="shared" si="8"/>
        <v>29.32</v>
      </c>
      <c r="AI22" s="48" t="s">
        <v>26</v>
      </c>
      <c r="AJ22" s="72">
        <f t="shared" si="31"/>
        <v>2</v>
      </c>
      <c r="AK22" s="79">
        <f t="shared" si="10"/>
        <v>34.5025</v>
      </c>
      <c r="AL22" s="72">
        <f t="shared" si="31"/>
        <v>2</v>
      </c>
      <c r="AM22" s="79">
        <f t="shared" si="11"/>
        <v>31.4325</v>
      </c>
      <c r="AN22" s="72">
        <f t="shared" si="31"/>
        <v>2</v>
      </c>
      <c r="AO22" s="79">
        <f t="shared" si="12"/>
        <v>31.1475</v>
      </c>
      <c r="AP22" s="72">
        <f t="shared" si="31"/>
        <v>2</v>
      </c>
      <c r="AQ22" s="79">
        <f t="shared" si="13"/>
        <v>32.62</v>
      </c>
      <c r="AR22" s="72">
        <f t="shared" si="31"/>
        <v>2</v>
      </c>
      <c r="AS22" s="43">
        <f t="shared" si="14"/>
        <v>29.69375</v>
      </c>
      <c r="AT22" s="72">
        <f t="shared" si="31"/>
        <v>2</v>
      </c>
      <c r="AU22" s="43">
        <f t="shared" si="15"/>
        <v>29.32625</v>
      </c>
      <c r="AV22" s="72">
        <f t="shared" si="31"/>
        <v>2</v>
      </c>
      <c r="AW22" s="65">
        <f t="shared" si="16"/>
        <v>29.32</v>
      </c>
      <c r="AY22" s="48" t="s">
        <v>26</v>
      </c>
      <c r="AZ22" s="72">
        <f t="shared" si="32"/>
        <v>2</v>
      </c>
      <c r="BA22" s="79">
        <f t="shared" si="18"/>
        <v>34.5025</v>
      </c>
      <c r="BB22" s="72">
        <f t="shared" si="32"/>
        <v>2</v>
      </c>
      <c r="BC22" s="79">
        <f t="shared" si="19"/>
        <v>31.4325</v>
      </c>
      <c r="BD22" s="72">
        <f t="shared" si="32"/>
        <v>2</v>
      </c>
      <c r="BE22" s="79">
        <f t="shared" si="20"/>
        <v>31.1475</v>
      </c>
      <c r="BF22" s="72">
        <f t="shared" si="32"/>
        <v>2</v>
      </c>
      <c r="BG22" s="79">
        <f t="shared" si="21"/>
        <v>32.62</v>
      </c>
      <c r="BH22" s="72">
        <f t="shared" si="32"/>
        <v>2</v>
      </c>
      <c r="BI22" s="43">
        <f t="shared" si="22"/>
        <v>29.69375</v>
      </c>
      <c r="BJ22" s="72">
        <f t="shared" si="32"/>
        <v>2</v>
      </c>
      <c r="BK22" s="43">
        <f t="shared" si="23"/>
        <v>29.32625</v>
      </c>
      <c r="BL22" s="72">
        <f t="shared" si="32"/>
        <v>2</v>
      </c>
      <c r="BM22" s="65">
        <f t="shared" si="24"/>
        <v>29.32</v>
      </c>
    </row>
    <row r="23" spans="3:65" ht="15">
      <c r="C23" s="48" t="s">
        <v>27</v>
      </c>
      <c r="D23" s="74">
        <f t="shared" si="33"/>
        <v>1</v>
      </c>
      <c r="E23" s="178">
        <f>'B21'!E23</f>
        <v>34.82625</v>
      </c>
      <c r="F23" s="74">
        <f t="shared" si="33"/>
        <v>1</v>
      </c>
      <c r="G23" s="178">
        <f>'B21'!G23</f>
        <v>32.22625</v>
      </c>
      <c r="H23" s="74">
        <f t="shared" si="33"/>
        <v>1</v>
      </c>
      <c r="I23" s="178">
        <f>'B21'!I23</f>
        <v>34.1475</v>
      </c>
      <c r="J23" s="74">
        <f t="shared" si="33"/>
        <v>1</v>
      </c>
      <c r="K23" s="178">
        <f>'B21'!K23</f>
        <v>32.45375</v>
      </c>
      <c r="L23" s="74">
        <f t="shared" si="33"/>
        <v>1</v>
      </c>
      <c r="M23" s="180">
        <f>'B21'!M23</f>
        <v>31.2375</v>
      </c>
      <c r="N23" s="74">
        <f t="shared" si="33"/>
        <v>1</v>
      </c>
      <c r="O23" s="180">
        <f>'B21'!O23</f>
        <v>31.04375</v>
      </c>
      <c r="P23" s="74">
        <f t="shared" si="33"/>
        <v>1</v>
      </c>
      <c r="Q23" s="181">
        <f>'B21'!Q23</f>
        <v>32.56125</v>
      </c>
      <c r="S23" s="48" t="s">
        <v>27</v>
      </c>
      <c r="T23" s="74">
        <f t="shared" si="34"/>
        <v>1</v>
      </c>
      <c r="U23" s="79">
        <f t="shared" si="2"/>
        <v>34.82625</v>
      </c>
      <c r="V23" s="74">
        <f t="shared" si="34"/>
        <v>1</v>
      </c>
      <c r="W23" s="79">
        <f t="shared" si="3"/>
        <v>32.22625</v>
      </c>
      <c r="X23" s="74">
        <f t="shared" si="34"/>
        <v>1</v>
      </c>
      <c r="Y23" s="79">
        <f t="shared" si="4"/>
        <v>34.1475</v>
      </c>
      <c r="Z23" s="74">
        <f t="shared" si="34"/>
        <v>1</v>
      </c>
      <c r="AA23" s="79">
        <f t="shared" si="5"/>
        <v>32.45375</v>
      </c>
      <c r="AB23" s="74">
        <f t="shared" si="34"/>
        <v>1</v>
      </c>
      <c r="AC23" s="43">
        <f t="shared" si="6"/>
        <v>31.2375</v>
      </c>
      <c r="AD23" s="74">
        <f t="shared" si="34"/>
        <v>1</v>
      </c>
      <c r="AE23" s="43">
        <f t="shared" si="7"/>
        <v>31.04375</v>
      </c>
      <c r="AF23" s="74">
        <f t="shared" si="34"/>
        <v>1</v>
      </c>
      <c r="AG23" s="65">
        <f t="shared" si="8"/>
        <v>32.56125</v>
      </c>
      <c r="AI23" s="48" t="s">
        <v>27</v>
      </c>
      <c r="AJ23" s="74">
        <f aca="true" t="shared" si="35" ref="AJ23:AV24">$E$30</f>
        <v>1</v>
      </c>
      <c r="AK23" s="79">
        <f t="shared" si="10"/>
        <v>34.82625</v>
      </c>
      <c r="AL23" s="74">
        <f t="shared" si="35"/>
        <v>1</v>
      </c>
      <c r="AM23" s="79">
        <f t="shared" si="11"/>
        <v>32.22625</v>
      </c>
      <c r="AN23" s="74">
        <f t="shared" si="35"/>
        <v>1</v>
      </c>
      <c r="AO23" s="79">
        <f t="shared" si="12"/>
        <v>34.1475</v>
      </c>
      <c r="AP23" s="74">
        <f t="shared" si="35"/>
        <v>1</v>
      </c>
      <c r="AQ23" s="79">
        <f t="shared" si="13"/>
        <v>32.45375</v>
      </c>
      <c r="AR23" s="74">
        <f t="shared" si="35"/>
        <v>1</v>
      </c>
      <c r="AS23" s="43">
        <f t="shared" si="14"/>
        <v>31.2375</v>
      </c>
      <c r="AT23" s="74">
        <f t="shared" si="35"/>
        <v>1</v>
      </c>
      <c r="AU23" s="43">
        <f t="shared" si="15"/>
        <v>31.04375</v>
      </c>
      <c r="AV23" s="74">
        <f t="shared" si="35"/>
        <v>1</v>
      </c>
      <c r="AW23" s="65">
        <f t="shared" si="16"/>
        <v>32.56125</v>
      </c>
      <c r="AY23" s="48" t="s">
        <v>27</v>
      </c>
      <c r="AZ23" s="72">
        <f t="shared" si="32"/>
        <v>2</v>
      </c>
      <c r="BA23" s="79">
        <f t="shared" si="18"/>
        <v>34.82625</v>
      </c>
      <c r="BB23" s="72">
        <f t="shared" si="32"/>
        <v>2</v>
      </c>
      <c r="BC23" s="79">
        <f t="shared" si="19"/>
        <v>32.22625</v>
      </c>
      <c r="BD23" s="72">
        <f t="shared" si="32"/>
        <v>2</v>
      </c>
      <c r="BE23" s="79">
        <f t="shared" si="20"/>
        <v>34.1475</v>
      </c>
      <c r="BF23" s="72">
        <f t="shared" si="32"/>
        <v>2</v>
      </c>
      <c r="BG23" s="79">
        <f t="shared" si="21"/>
        <v>32.45375</v>
      </c>
      <c r="BH23" s="72">
        <f t="shared" si="32"/>
        <v>2</v>
      </c>
      <c r="BI23" s="43">
        <f t="shared" si="22"/>
        <v>31.2375</v>
      </c>
      <c r="BJ23" s="72">
        <f t="shared" si="32"/>
        <v>2</v>
      </c>
      <c r="BK23" s="43">
        <f t="shared" si="23"/>
        <v>31.04375</v>
      </c>
      <c r="BL23" s="72">
        <f t="shared" si="32"/>
        <v>2</v>
      </c>
      <c r="BM23" s="65">
        <f t="shared" si="24"/>
        <v>32.56125</v>
      </c>
    </row>
    <row r="24" spans="3:65" ht="15">
      <c r="C24" s="48" t="s">
        <v>28</v>
      </c>
      <c r="D24" s="74">
        <f t="shared" si="33"/>
        <v>1</v>
      </c>
      <c r="E24" s="178">
        <f>'B21'!E24</f>
        <v>33.35875</v>
      </c>
      <c r="F24" s="74">
        <f t="shared" si="33"/>
        <v>1</v>
      </c>
      <c r="G24" s="178">
        <f>'B21'!G24</f>
        <v>31.3225</v>
      </c>
      <c r="H24" s="74">
        <f t="shared" si="33"/>
        <v>1</v>
      </c>
      <c r="I24" s="178">
        <f>'B21'!I24</f>
        <v>34.85125</v>
      </c>
      <c r="J24" s="74">
        <f t="shared" si="33"/>
        <v>1</v>
      </c>
      <c r="K24" s="178">
        <f>'B21'!K24</f>
        <v>32.79375</v>
      </c>
      <c r="L24" s="74">
        <f t="shared" si="33"/>
        <v>1</v>
      </c>
      <c r="M24" s="180">
        <f>'B21'!M24</f>
        <v>29.925</v>
      </c>
      <c r="N24" s="74">
        <f t="shared" si="33"/>
        <v>1</v>
      </c>
      <c r="O24" s="180">
        <f>'B21'!O24</f>
        <v>32.84875</v>
      </c>
      <c r="P24" s="74">
        <f t="shared" si="33"/>
        <v>1</v>
      </c>
      <c r="Q24" s="181">
        <f>'B21'!Q24</f>
        <v>31.79125</v>
      </c>
      <c r="S24" s="48" t="s">
        <v>28</v>
      </c>
      <c r="T24" s="74">
        <f t="shared" si="34"/>
        <v>1</v>
      </c>
      <c r="U24" s="79">
        <f t="shared" si="2"/>
        <v>33.35875</v>
      </c>
      <c r="V24" s="74">
        <f t="shared" si="34"/>
        <v>1</v>
      </c>
      <c r="W24" s="79">
        <f t="shared" si="3"/>
        <v>31.3225</v>
      </c>
      <c r="X24" s="74">
        <f t="shared" si="34"/>
        <v>1</v>
      </c>
      <c r="Y24" s="79">
        <f t="shared" si="4"/>
        <v>34.85125</v>
      </c>
      <c r="Z24" s="74">
        <f t="shared" si="34"/>
        <v>1</v>
      </c>
      <c r="AA24" s="79">
        <f t="shared" si="5"/>
        <v>32.79375</v>
      </c>
      <c r="AB24" s="74">
        <f t="shared" si="34"/>
        <v>1</v>
      </c>
      <c r="AC24" s="43">
        <f t="shared" si="6"/>
        <v>29.925</v>
      </c>
      <c r="AD24" s="74">
        <f t="shared" si="34"/>
        <v>1</v>
      </c>
      <c r="AE24" s="43">
        <f t="shared" si="7"/>
        <v>32.84875</v>
      </c>
      <c r="AF24" s="74">
        <f t="shared" si="34"/>
        <v>1</v>
      </c>
      <c r="AG24" s="65">
        <f t="shared" si="8"/>
        <v>31.79125</v>
      </c>
      <c r="AI24" s="48" t="s">
        <v>28</v>
      </c>
      <c r="AJ24" s="74">
        <f t="shared" si="35"/>
        <v>1</v>
      </c>
      <c r="AK24" s="79">
        <f t="shared" si="10"/>
        <v>33.35875</v>
      </c>
      <c r="AL24" s="74">
        <f t="shared" si="35"/>
        <v>1</v>
      </c>
      <c r="AM24" s="79">
        <f t="shared" si="11"/>
        <v>31.3225</v>
      </c>
      <c r="AN24" s="74">
        <f t="shared" si="35"/>
        <v>1</v>
      </c>
      <c r="AO24" s="79">
        <f t="shared" si="12"/>
        <v>34.85125</v>
      </c>
      <c r="AP24" s="74">
        <f t="shared" si="35"/>
        <v>1</v>
      </c>
      <c r="AQ24" s="79">
        <f t="shared" si="13"/>
        <v>32.79375</v>
      </c>
      <c r="AR24" s="74">
        <f t="shared" si="35"/>
        <v>1</v>
      </c>
      <c r="AS24" s="43">
        <f t="shared" si="14"/>
        <v>29.925</v>
      </c>
      <c r="AT24" s="74">
        <f t="shared" si="35"/>
        <v>1</v>
      </c>
      <c r="AU24" s="43">
        <f t="shared" si="15"/>
        <v>32.84875</v>
      </c>
      <c r="AV24" s="74">
        <f t="shared" si="35"/>
        <v>1</v>
      </c>
      <c r="AW24" s="65">
        <f t="shared" si="16"/>
        <v>31.79125</v>
      </c>
      <c r="AY24" s="48" t="s">
        <v>28</v>
      </c>
      <c r="AZ24" s="74">
        <f aca="true" t="shared" si="36" ref="AZ24:BL24">$E$30</f>
        <v>1</v>
      </c>
      <c r="BA24" s="79">
        <f t="shared" si="18"/>
        <v>33.35875</v>
      </c>
      <c r="BB24" s="74">
        <f t="shared" si="36"/>
        <v>1</v>
      </c>
      <c r="BC24" s="79">
        <f t="shared" si="19"/>
        <v>31.3225</v>
      </c>
      <c r="BD24" s="74">
        <f t="shared" si="36"/>
        <v>1</v>
      </c>
      <c r="BE24" s="79">
        <f t="shared" si="20"/>
        <v>34.85125</v>
      </c>
      <c r="BF24" s="74">
        <f t="shared" si="36"/>
        <v>1</v>
      </c>
      <c r="BG24" s="79">
        <f t="shared" si="21"/>
        <v>32.79375</v>
      </c>
      <c r="BH24" s="74">
        <f t="shared" si="36"/>
        <v>1</v>
      </c>
      <c r="BI24" s="43">
        <f t="shared" si="22"/>
        <v>29.925</v>
      </c>
      <c r="BJ24" s="74">
        <f t="shared" si="36"/>
        <v>1</v>
      </c>
      <c r="BK24" s="43">
        <f t="shared" si="23"/>
        <v>32.84875</v>
      </c>
      <c r="BL24" s="74">
        <f t="shared" si="36"/>
        <v>1</v>
      </c>
      <c r="BM24" s="65">
        <f t="shared" si="24"/>
        <v>31.79125</v>
      </c>
    </row>
    <row r="25" spans="3:65" ht="15">
      <c r="C25" s="48" t="s">
        <v>29</v>
      </c>
      <c r="D25" s="72">
        <f>$J$30</f>
        <v>2</v>
      </c>
      <c r="E25" s="178">
        <f>'B21'!E25</f>
        <v>33.18375</v>
      </c>
      <c r="F25" s="72">
        <f>$J$30</f>
        <v>2</v>
      </c>
      <c r="G25" s="178">
        <f>'B21'!G25</f>
        <v>31.525</v>
      </c>
      <c r="H25" s="72">
        <f>$J$30</f>
        <v>2</v>
      </c>
      <c r="I25" s="178">
        <f>'B21'!I25</f>
        <v>34.67375</v>
      </c>
      <c r="J25" s="72">
        <f>$J$30</f>
        <v>2</v>
      </c>
      <c r="K25" s="178">
        <f>'B21'!K25</f>
        <v>32.36125</v>
      </c>
      <c r="L25" s="72">
        <f>$J$30</f>
        <v>2</v>
      </c>
      <c r="M25" s="180">
        <f>'B21'!M25</f>
        <v>28.9625</v>
      </c>
      <c r="N25" s="72">
        <f>$J$30</f>
        <v>2</v>
      </c>
      <c r="O25" s="180">
        <f>'B21'!O25</f>
        <v>33.0975</v>
      </c>
      <c r="P25" s="72">
        <f>$J$30</f>
        <v>2</v>
      </c>
      <c r="Q25" s="181">
        <f>'B21'!Q25</f>
        <v>30.78375</v>
      </c>
      <c r="S25" s="48" t="s">
        <v>29</v>
      </c>
      <c r="T25" s="72">
        <f>$J$30</f>
        <v>2</v>
      </c>
      <c r="U25" s="79">
        <f t="shared" si="2"/>
        <v>33.18375</v>
      </c>
      <c r="V25" s="72">
        <f>$J$30</f>
        <v>2</v>
      </c>
      <c r="W25" s="79">
        <f t="shared" si="3"/>
        <v>31.525</v>
      </c>
      <c r="X25" s="72">
        <f>$J$30</f>
        <v>2</v>
      </c>
      <c r="Y25" s="79">
        <f t="shared" si="4"/>
        <v>34.67375</v>
      </c>
      <c r="Z25" s="72">
        <f>$J$30</f>
        <v>2</v>
      </c>
      <c r="AA25" s="79">
        <f t="shared" si="5"/>
        <v>32.36125</v>
      </c>
      <c r="AB25" s="72">
        <f>$J$30</f>
        <v>2</v>
      </c>
      <c r="AC25" s="43">
        <f t="shared" si="6"/>
        <v>28.9625</v>
      </c>
      <c r="AD25" s="72">
        <f>$J$30</f>
        <v>2</v>
      </c>
      <c r="AE25" s="43">
        <f t="shared" si="7"/>
        <v>33.0975</v>
      </c>
      <c r="AF25" s="72">
        <f>$J$30</f>
        <v>2</v>
      </c>
      <c r="AG25" s="65">
        <f t="shared" si="8"/>
        <v>30.78375</v>
      </c>
      <c r="AI25" s="48" t="s">
        <v>29</v>
      </c>
      <c r="AJ25" s="72">
        <f>$J$30</f>
        <v>2</v>
      </c>
      <c r="AK25" s="79">
        <f t="shared" si="10"/>
        <v>33.18375</v>
      </c>
      <c r="AL25" s="72">
        <f>$J$30</f>
        <v>2</v>
      </c>
      <c r="AM25" s="79">
        <f t="shared" si="11"/>
        <v>31.525</v>
      </c>
      <c r="AN25" s="72">
        <f>$J$30</f>
        <v>2</v>
      </c>
      <c r="AO25" s="79">
        <f t="shared" si="12"/>
        <v>34.67375</v>
      </c>
      <c r="AP25" s="72">
        <f>$J$30</f>
        <v>2</v>
      </c>
      <c r="AQ25" s="79">
        <f t="shared" si="13"/>
        <v>32.36125</v>
      </c>
      <c r="AR25" s="72">
        <f>$J$30</f>
        <v>2</v>
      </c>
      <c r="AS25" s="43">
        <f t="shared" si="14"/>
        <v>28.9625</v>
      </c>
      <c r="AT25" s="72">
        <f>$J$30</f>
        <v>2</v>
      </c>
      <c r="AU25" s="43">
        <f t="shared" si="15"/>
        <v>33.0975</v>
      </c>
      <c r="AV25" s="72">
        <f>$J$30</f>
        <v>2</v>
      </c>
      <c r="AW25" s="65">
        <f t="shared" si="16"/>
        <v>30.78375</v>
      </c>
      <c r="AY25" s="48" t="s">
        <v>29</v>
      </c>
      <c r="AZ25" s="72">
        <f>$J$30</f>
        <v>2</v>
      </c>
      <c r="BA25" s="79">
        <f t="shared" si="18"/>
        <v>33.18375</v>
      </c>
      <c r="BB25" s="72">
        <f>$J$30</f>
        <v>2</v>
      </c>
      <c r="BC25" s="79">
        <f t="shared" si="19"/>
        <v>31.525</v>
      </c>
      <c r="BD25" s="72">
        <f>$J$30</f>
        <v>2</v>
      </c>
      <c r="BE25" s="79">
        <f t="shared" si="20"/>
        <v>34.67375</v>
      </c>
      <c r="BF25" s="72">
        <f>$J$30</f>
        <v>2</v>
      </c>
      <c r="BG25" s="79">
        <f t="shared" si="21"/>
        <v>32.36125</v>
      </c>
      <c r="BH25" s="72">
        <f>$J$30</f>
        <v>2</v>
      </c>
      <c r="BI25" s="43">
        <f t="shared" si="22"/>
        <v>28.9625</v>
      </c>
      <c r="BJ25" s="72">
        <f>$J$30</f>
        <v>2</v>
      </c>
      <c r="BK25" s="43">
        <f t="shared" si="23"/>
        <v>33.0975</v>
      </c>
      <c r="BL25" s="72">
        <f>$J$30</f>
        <v>2</v>
      </c>
      <c r="BM25" s="65">
        <f t="shared" si="24"/>
        <v>30.78375</v>
      </c>
    </row>
    <row r="26" spans="3:65" ht="15">
      <c r="C26" s="48" t="s">
        <v>30</v>
      </c>
      <c r="D26" s="72">
        <f>$J$30</f>
        <v>2</v>
      </c>
      <c r="E26" s="178">
        <f>'B21'!E26</f>
        <v>33.28875</v>
      </c>
      <c r="F26" s="72">
        <f>$J$30</f>
        <v>2</v>
      </c>
      <c r="G26" s="178">
        <f>'B21'!G26</f>
        <v>32.32</v>
      </c>
      <c r="H26" s="72">
        <f>$J$30</f>
        <v>2</v>
      </c>
      <c r="I26" s="178">
        <f>'B21'!I26</f>
        <v>32.435</v>
      </c>
      <c r="J26" s="72">
        <f>$J$30</f>
        <v>2</v>
      </c>
      <c r="K26" s="178">
        <f>'B21'!K26</f>
        <v>32.7425</v>
      </c>
      <c r="L26" s="72">
        <f>$J$30</f>
        <v>2</v>
      </c>
      <c r="M26" s="180">
        <f>'B21'!M26</f>
        <v>28.87125</v>
      </c>
      <c r="N26" s="72">
        <f>$J$30</f>
        <v>2</v>
      </c>
      <c r="O26" s="180">
        <f>'B21'!O26</f>
        <v>31.5675</v>
      </c>
      <c r="P26" s="72">
        <f>$J$30</f>
        <v>2</v>
      </c>
      <c r="Q26" s="181">
        <f>'B21'!Q26</f>
        <v>32.1975</v>
      </c>
      <c r="S26" s="48" t="s">
        <v>30</v>
      </c>
      <c r="T26" s="72">
        <f>$J$30</f>
        <v>2</v>
      </c>
      <c r="U26" s="79">
        <f t="shared" si="2"/>
        <v>33.28875</v>
      </c>
      <c r="V26" s="72">
        <f>$J$30</f>
        <v>2</v>
      </c>
      <c r="W26" s="79">
        <f t="shared" si="3"/>
        <v>32.32</v>
      </c>
      <c r="X26" s="72">
        <f>$J$30</f>
        <v>2</v>
      </c>
      <c r="Y26" s="79">
        <f t="shared" si="4"/>
        <v>32.435</v>
      </c>
      <c r="Z26" s="72">
        <f>$J$30</f>
        <v>2</v>
      </c>
      <c r="AA26" s="79">
        <f t="shared" si="5"/>
        <v>32.7425</v>
      </c>
      <c r="AB26" s="72">
        <f>$J$30</f>
        <v>2</v>
      </c>
      <c r="AC26" s="43">
        <f t="shared" si="6"/>
        <v>28.87125</v>
      </c>
      <c r="AD26" s="72">
        <f>$J$30</f>
        <v>2</v>
      </c>
      <c r="AE26" s="43">
        <f t="shared" si="7"/>
        <v>31.5675</v>
      </c>
      <c r="AF26" s="72">
        <f>$J$30</f>
        <v>2</v>
      </c>
      <c r="AG26" s="65">
        <f t="shared" si="8"/>
        <v>32.1975</v>
      </c>
      <c r="AI26" s="48" t="s">
        <v>30</v>
      </c>
      <c r="AJ26" s="72">
        <f>$J$30</f>
        <v>2</v>
      </c>
      <c r="AK26" s="79">
        <f t="shared" si="10"/>
        <v>33.28875</v>
      </c>
      <c r="AL26" s="72">
        <f>$J$30</f>
        <v>2</v>
      </c>
      <c r="AM26" s="79">
        <f t="shared" si="11"/>
        <v>32.32</v>
      </c>
      <c r="AN26" s="72">
        <f>$J$30</f>
        <v>2</v>
      </c>
      <c r="AO26" s="79">
        <f t="shared" si="12"/>
        <v>32.435</v>
      </c>
      <c r="AP26" s="72">
        <f>$J$30</f>
        <v>2</v>
      </c>
      <c r="AQ26" s="79">
        <f t="shared" si="13"/>
        <v>32.7425</v>
      </c>
      <c r="AR26" s="72">
        <f>$J$30</f>
        <v>2</v>
      </c>
      <c r="AS26" s="43">
        <f t="shared" si="14"/>
        <v>28.87125</v>
      </c>
      <c r="AT26" s="72">
        <f>$J$30</f>
        <v>2</v>
      </c>
      <c r="AU26" s="43">
        <f t="shared" si="15"/>
        <v>31.5675</v>
      </c>
      <c r="AV26" s="72">
        <f>$J$30</f>
        <v>2</v>
      </c>
      <c r="AW26" s="65">
        <f t="shared" si="16"/>
        <v>32.1975</v>
      </c>
      <c r="AY26" s="48" t="s">
        <v>30</v>
      </c>
      <c r="AZ26" s="72">
        <f>$J$30</f>
        <v>2</v>
      </c>
      <c r="BA26" s="79">
        <f t="shared" si="18"/>
        <v>33.28875</v>
      </c>
      <c r="BB26" s="72">
        <f>$J$30</f>
        <v>2</v>
      </c>
      <c r="BC26" s="79">
        <f t="shared" si="19"/>
        <v>32.32</v>
      </c>
      <c r="BD26" s="72">
        <f>$J$30</f>
        <v>2</v>
      </c>
      <c r="BE26" s="79">
        <f t="shared" si="20"/>
        <v>32.435</v>
      </c>
      <c r="BF26" s="72">
        <f>$J$30</f>
        <v>2</v>
      </c>
      <c r="BG26" s="79">
        <f t="shared" si="21"/>
        <v>32.7425</v>
      </c>
      <c r="BH26" s="72">
        <f>$J$30</f>
        <v>2</v>
      </c>
      <c r="BI26" s="43">
        <f t="shared" si="22"/>
        <v>28.87125</v>
      </c>
      <c r="BJ26" s="72">
        <f>$J$30</f>
        <v>2</v>
      </c>
      <c r="BK26" s="43">
        <f t="shared" si="23"/>
        <v>31.5675</v>
      </c>
      <c r="BL26" s="72">
        <f>$J$30</f>
        <v>2</v>
      </c>
      <c r="BM26" s="65">
        <f t="shared" si="24"/>
        <v>32.1975</v>
      </c>
    </row>
    <row r="27" spans="3:65" ht="15.75" thickBot="1">
      <c r="C27" s="49" t="s">
        <v>31</v>
      </c>
      <c r="D27" s="75">
        <f>$J$30</f>
        <v>2</v>
      </c>
      <c r="E27" s="179">
        <f>'B21'!E27</f>
        <v>32.735</v>
      </c>
      <c r="F27" s="75">
        <f>$J$30</f>
        <v>2</v>
      </c>
      <c r="G27" s="178">
        <f>'B21'!G27</f>
        <v>34.2075</v>
      </c>
      <c r="H27" s="75">
        <f>$J$30</f>
        <v>2</v>
      </c>
      <c r="I27" s="179">
        <f>'B21'!I27</f>
        <v>33.46875</v>
      </c>
      <c r="J27" s="75">
        <f>$J$30</f>
        <v>2</v>
      </c>
      <c r="K27" s="179">
        <f>'B21'!K27</f>
        <v>32.39875</v>
      </c>
      <c r="L27" s="75">
        <f>$J$30</f>
        <v>2</v>
      </c>
      <c r="M27" s="182">
        <f>'B21'!M27</f>
        <v>29.5325</v>
      </c>
      <c r="N27" s="75">
        <f>$J$30</f>
        <v>2</v>
      </c>
      <c r="O27" s="182">
        <f>'B21'!O27</f>
        <v>30.14125</v>
      </c>
      <c r="P27" s="75">
        <f>$J$30</f>
        <v>2</v>
      </c>
      <c r="Q27" s="181">
        <f>'B21'!Q27</f>
        <v>32.01875</v>
      </c>
      <c r="S27" s="49" t="s">
        <v>31</v>
      </c>
      <c r="T27" s="75">
        <f>$J$30</f>
        <v>2</v>
      </c>
      <c r="U27" s="80">
        <f t="shared" si="2"/>
        <v>32.735</v>
      </c>
      <c r="V27" s="75">
        <f>$J$30</f>
        <v>2</v>
      </c>
      <c r="W27" s="80">
        <f t="shared" si="3"/>
        <v>34.2075</v>
      </c>
      <c r="X27" s="75">
        <f>$J$30</f>
        <v>2</v>
      </c>
      <c r="Y27" s="80">
        <f t="shared" si="4"/>
        <v>33.46875</v>
      </c>
      <c r="Z27" s="75">
        <f>$J$30</f>
        <v>2</v>
      </c>
      <c r="AA27" s="80">
        <f t="shared" si="5"/>
        <v>32.39875</v>
      </c>
      <c r="AB27" s="75">
        <f>$J$30</f>
        <v>2</v>
      </c>
      <c r="AC27" s="60">
        <f t="shared" si="6"/>
        <v>29.5325</v>
      </c>
      <c r="AD27" s="75">
        <f>$J$30</f>
        <v>2</v>
      </c>
      <c r="AE27" s="60">
        <f t="shared" si="7"/>
        <v>30.14125</v>
      </c>
      <c r="AF27" s="75">
        <f>$J$30</f>
        <v>2</v>
      </c>
      <c r="AG27" s="65">
        <f t="shared" si="8"/>
        <v>32.01875</v>
      </c>
      <c r="AI27" s="49" t="s">
        <v>31</v>
      </c>
      <c r="AJ27" s="75">
        <f>$J$30</f>
        <v>2</v>
      </c>
      <c r="AK27" s="80">
        <f t="shared" si="10"/>
        <v>32.735</v>
      </c>
      <c r="AL27" s="75">
        <f>$J$30</f>
        <v>2</v>
      </c>
      <c r="AM27" s="80">
        <f t="shared" si="11"/>
        <v>34.2075</v>
      </c>
      <c r="AN27" s="75">
        <f>$J$30</f>
        <v>2</v>
      </c>
      <c r="AO27" s="80">
        <f t="shared" si="12"/>
        <v>33.46875</v>
      </c>
      <c r="AP27" s="75">
        <f>$J$30</f>
        <v>2</v>
      </c>
      <c r="AQ27" s="80">
        <f t="shared" si="13"/>
        <v>32.39875</v>
      </c>
      <c r="AR27" s="75">
        <f>$J$30</f>
        <v>2</v>
      </c>
      <c r="AS27" s="60">
        <f t="shared" si="14"/>
        <v>29.5325</v>
      </c>
      <c r="AT27" s="75">
        <f>$J$30</f>
        <v>2</v>
      </c>
      <c r="AU27" s="60">
        <f t="shared" si="15"/>
        <v>30.14125</v>
      </c>
      <c r="AV27" s="75">
        <f>$J$30</f>
        <v>2</v>
      </c>
      <c r="AW27" s="66">
        <f t="shared" si="16"/>
        <v>32.01875</v>
      </c>
      <c r="AY27" s="49" t="s">
        <v>31</v>
      </c>
      <c r="AZ27" s="75">
        <f>$J$30</f>
        <v>2</v>
      </c>
      <c r="BA27" s="80">
        <f t="shared" si="18"/>
        <v>32.735</v>
      </c>
      <c r="BB27" s="75">
        <f>$J$30</f>
        <v>2</v>
      </c>
      <c r="BC27" s="80">
        <f t="shared" si="19"/>
        <v>34.2075</v>
      </c>
      <c r="BD27" s="75">
        <f>$J$30</f>
        <v>2</v>
      </c>
      <c r="BE27" s="80">
        <f t="shared" si="20"/>
        <v>33.46875</v>
      </c>
      <c r="BF27" s="75">
        <f>$J$30</f>
        <v>2</v>
      </c>
      <c r="BG27" s="80">
        <f t="shared" si="21"/>
        <v>32.39875</v>
      </c>
      <c r="BH27" s="75">
        <f>$J$30</f>
        <v>2</v>
      </c>
      <c r="BI27" s="60">
        <f t="shared" si="22"/>
        <v>29.5325</v>
      </c>
      <c r="BJ27" s="75">
        <f>$J$30</f>
        <v>2</v>
      </c>
      <c r="BK27" s="60">
        <f t="shared" si="23"/>
        <v>30.14125</v>
      </c>
      <c r="BL27" s="75">
        <f>$J$30</f>
        <v>2</v>
      </c>
      <c r="BM27" s="66">
        <f t="shared" si="24"/>
        <v>32.01875</v>
      </c>
    </row>
    <row r="28" spans="3:51" ht="1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"/>
      <c r="AI28" s="1"/>
      <c r="AY28" s="1"/>
    </row>
    <row r="29" spans="1:59" ht="15">
      <c r="A29" s="20"/>
      <c r="B29" s="20" t="s">
        <v>62</v>
      </c>
      <c r="C29" s="213"/>
      <c r="D29" s="213"/>
      <c r="E29" s="212" t="s">
        <v>91</v>
      </c>
      <c r="F29" s="212"/>
      <c r="G29" s="95"/>
      <c r="H29" s="95"/>
      <c r="I29" s="96"/>
      <c r="J29" s="17" t="s">
        <v>92</v>
      </c>
      <c r="K29" s="17"/>
      <c r="R29" s="20" t="s">
        <v>62</v>
      </c>
      <c r="S29" s="213"/>
      <c r="T29" s="213"/>
      <c r="U29" s="212" t="s">
        <v>91</v>
      </c>
      <c r="V29" s="212"/>
      <c r="W29" s="97"/>
      <c r="X29" s="97"/>
      <c r="Z29" s="17" t="s">
        <v>92</v>
      </c>
      <c r="AA29" s="17"/>
      <c r="AH29" s="20" t="s">
        <v>62</v>
      </c>
      <c r="AI29" s="213"/>
      <c r="AJ29" s="213"/>
      <c r="AK29" s="212" t="s">
        <v>91</v>
      </c>
      <c r="AL29" s="212"/>
      <c r="AM29" s="97"/>
      <c r="AN29" s="97"/>
      <c r="AP29" s="17" t="s">
        <v>92</v>
      </c>
      <c r="AQ29" s="17"/>
      <c r="AX29" s="20" t="s">
        <v>62</v>
      </c>
      <c r="AY29" s="213"/>
      <c r="AZ29" s="213"/>
      <c r="BA29" s="212" t="s">
        <v>91</v>
      </c>
      <c r="BB29" s="212"/>
      <c r="BC29" s="97"/>
      <c r="BD29" s="97"/>
      <c r="BF29" s="17" t="s">
        <v>92</v>
      </c>
      <c r="BG29" s="17"/>
    </row>
    <row r="30" spans="3:59" ht="15">
      <c r="C30" s="94"/>
      <c r="D30" s="19"/>
      <c r="E30" s="70">
        <v>1</v>
      </c>
      <c r="F30" s="69"/>
      <c r="G30" s="96"/>
      <c r="H30" s="96"/>
      <c r="I30" s="96"/>
      <c r="J30" s="10">
        <v>2</v>
      </c>
      <c r="K30" s="69"/>
      <c r="S30" s="98"/>
      <c r="T30" s="98"/>
      <c r="U30" s="77">
        <f>$E$30</f>
        <v>1</v>
      </c>
      <c r="V30" s="67"/>
      <c r="W30" s="98"/>
      <c r="X30" s="98"/>
      <c r="Y30" s="67"/>
      <c r="Z30" s="78">
        <f>$J$30</f>
        <v>2</v>
      </c>
      <c r="AA30" s="67"/>
      <c r="AB30" s="67"/>
      <c r="AC30" s="67"/>
      <c r="AD30" s="67"/>
      <c r="AE30" s="67"/>
      <c r="AF30" s="67"/>
      <c r="AG30" s="67"/>
      <c r="AH30" s="67"/>
      <c r="AI30" s="98"/>
      <c r="AJ30" s="98"/>
      <c r="AK30" s="77">
        <v>1</v>
      </c>
      <c r="AL30" s="67"/>
      <c r="AM30" s="98"/>
      <c r="AN30" s="98"/>
      <c r="AO30" s="67"/>
      <c r="AP30" s="78">
        <v>2</v>
      </c>
      <c r="AQ30" s="67"/>
      <c r="AX30" s="67"/>
      <c r="AY30" s="98"/>
      <c r="AZ30" s="98"/>
      <c r="BA30" s="77">
        <v>1</v>
      </c>
      <c r="BB30" s="67"/>
      <c r="BC30" s="98"/>
      <c r="BD30" s="98"/>
      <c r="BE30" s="67"/>
      <c r="BF30" s="78">
        <v>2</v>
      </c>
      <c r="BG30" s="67"/>
    </row>
    <row r="31" spans="3:53" s="18" customFormat="1" ht="15.75" thickBot="1">
      <c r="C31" s="23"/>
      <c r="E31" s="19"/>
      <c r="S31" s="23"/>
      <c r="U31" s="19"/>
      <c r="AI31" s="23"/>
      <c r="AK31" s="19"/>
      <c r="AY31" s="23"/>
      <c r="BA31" s="19"/>
    </row>
    <row r="32" spans="3:59" ht="15">
      <c r="C32" s="50" t="s">
        <v>63</v>
      </c>
      <c r="D32" s="51" t="s">
        <v>64</v>
      </c>
      <c r="E32" s="52" t="s">
        <v>65</v>
      </c>
      <c r="F32" s="51" t="s">
        <v>66</v>
      </c>
      <c r="G32" s="51" t="s">
        <v>67</v>
      </c>
      <c r="H32" s="51" t="s">
        <v>68</v>
      </c>
      <c r="I32" s="53" t="s">
        <v>69</v>
      </c>
      <c r="J32" s="18"/>
      <c r="K32" s="18"/>
      <c r="R32" s="20"/>
      <c r="S32" s="50" t="s">
        <v>63</v>
      </c>
      <c r="T32" s="51" t="s">
        <v>64</v>
      </c>
      <c r="U32" s="52" t="s">
        <v>65</v>
      </c>
      <c r="V32" s="51" t="s">
        <v>66</v>
      </c>
      <c r="W32" s="51" t="s">
        <v>67</v>
      </c>
      <c r="X32" s="51" t="s">
        <v>97</v>
      </c>
      <c r="Y32" s="53" t="s">
        <v>69</v>
      </c>
      <c r="Z32" s="18"/>
      <c r="AA32" s="18"/>
      <c r="AI32" s="50" t="s">
        <v>63</v>
      </c>
      <c r="AJ32" s="51" t="s">
        <v>64</v>
      </c>
      <c r="AK32" s="52" t="s">
        <v>65</v>
      </c>
      <c r="AL32" s="51" t="s">
        <v>66</v>
      </c>
      <c r="AM32" s="51" t="s">
        <v>67</v>
      </c>
      <c r="AN32" s="51" t="s">
        <v>97</v>
      </c>
      <c r="AO32" s="53" t="s">
        <v>69</v>
      </c>
      <c r="AP32" s="18"/>
      <c r="AQ32" s="18"/>
      <c r="AY32" s="50" t="s">
        <v>63</v>
      </c>
      <c r="AZ32" s="51" t="s">
        <v>64</v>
      </c>
      <c r="BA32" s="52" t="s">
        <v>65</v>
      </c>
      <c r="BB32" s="51" t="s">
        <v>66</v>
      </c>
      <c r="BC32" s="51" t="s">
        <v>67</v>
      </c>
      <c r="BD32" s="51" t="s">
        <v>97</v>
      </c>
      <c r="BE32" s="53" t="s">
        <v>69</v>
      </c>
      <c r="BF32" s="18"/>
      <c r="BG32" s="18"/>
    </row>
    <row r="33" spans="1:59" ht="15">
      <c r="A33" s="20"/>
      <c r="B33" s="20" t="s">
        <v>107</v>
      </c>
      <c r="C33" s="30">
        <f>SUM(E4:E27)</f>
        <v>827.8862500000001</v>
      </c>
      <c r="D33" s="25">
        <f>SUM(G4:G27)</f>
        <v>752.4650000000001</v>
      </c>
      <c r="E33" s="24">
        <f>SUM(I4:I27)</f>
        <v>777.2325000000001</v>
      </c>
      <c r="F33" s="25">
        <f>SUM(K4:K27)</f>
        <v>773.3175</v>
      </c>
      <c r="G33" s="25">
        <f>SUM(M4:M27)</f>
        <v>751.55875</v>
      </c>
      <c r="H33" s="25">
        <f>SUM(O4:O27)</f>
        <v>728.54375</v>
      </c>
      <c r="I33" s="31">
        <f>SUM(Q4:Q27)</f>
        <v>718.84875</v>
      </c>
      <c r="J33" s="18"/>
      <c r="K33" s="18"/>
      <c r="R33" s="20" t="s">
        <v>85</v>
      </c>
      <c r="S33" s="30">
        <f>SUM(U4:U27)</f>
        <v>827.8862500000001</v>
      </c>
      <c r="T33" s="25">
        <f>SUM(W4:W27)</f>
        <v>752.4650000000001</v>
      </c>
      <c r="U33" s="24">
        <f>SUM(Y4:Y27)</f>
        <v>777.2325000000001</v>
      </c>
      <c r="V33" s="25">
        <f>SUM(AA4:AA27)</f>
        <v>773.3175</v>
      </c>
      <c r="W33" s="25">
        <f>SUM(AC4:AC27)</f>
        <v>751.55875</v>
      </c>
      <c r="X33" s="25">
        <f>SUM(AE4:AE27)</f>
        <v>728.54375</v>
      </c>
      <c r="Y33" s="31">
        <f>SUM(AG4:AG27)</f>
        <v>718.84875</v>
      </c>
      <c r="Z33" s="18"/>
      <c r="AA33" s="18"/>
      <c r="AH33" s="20" t="s">
        <v>85</v>
      </c>
      <c r="AI33" s="30">
        <f>SUM(AK4:AK27)</f>
        <v>827.8862500000001</v>
      </c>
      <c r="AJ33" s="25">
        <f>SUM(AM4:AM27)</f>
        <v>752.4650000000001</v>
      </c>
      <c r="AK33" s="24">
        <f>SUM(AO4:AO27)</f>
        <v>777.2325000000001</v>
      </c>
      <c r="AL33" s="25">
        <f>SUM(AQ4:AQ27)</f>
        <v>773.3175</v>
      </c>
      <c r="AM33" s="25">
        <f>SUM(AS4:AS27)</f>
        <v>751.55875</v>
      </c>
      <c r="AN33" s="25">
        <f>SUM(AU4:AU27)</f>
        <v>728.54375</v>
      </c>
      <c r="AO33" s="39">
        <f>SUM(AW4:AW27)</f>
        <v>718.84875</v>
      </c>
      <c r="AP33" s="18"/>
      <c r="AQ33" s="18"/>
      <c r="AX33" s="20" t="s">
        <v>85</v>
      </c>
      <c r="AY33" s="30">
        <f>SUM(BA4:BA27)</f>
        <v>827.8862500000001</v>
      </c>
      <c r="AZ33" s="25">
        <f>SUM(BC4:BC27)</f>
        <v>752.4650000000001</v>
      </c>
      <c r="BA33" s="24">
        <f>SUM(BE4:BE27)</f>
        <v>777.2325000000001</v>
      </c>
      <c r="BB33" s="25">
        <f>SUM(BG4:BG27)</f>
        <v>773.3175</v>
      </c>
      <c r="BC33" s="25">
        <f>SUM(BI4:BI27)</f>
        <v>751.55875</v>
      </c>
      <c r="BD33" s="25">
        <f>SUM(BK4:BK27)</f>
        <v>728.54375</v>
      </c>
      <c r="BE33" s="31">
        <f>SUM(BM4:BM27)</f>
        <v>718.84875</v>
      </c>
      <c r="BF33" s="18"/>
      <c r="BG33" s="18"/>
    </row>
    <row r="34" spans="2:59" ht="15">
      <c r="B34" t="s">
        <v>98</v>
      </c>
      <c r="C34" s="34">
        <f>SUMIF(D4:D27,E30,E4:E27)</f>
        <v>274.58625</v>
      </c>
      <c r="D34" s="27">
        <f>SUMIF(F4:F27,E30,G4:G27)</f>
        <v>245.6225</v>
      </c>
      <c r="E34" s="27">
        <f>SUMIF(H4:H27,E30,I4:I27)</f>
        <v>256.70875</v>
      </c>
      <c r="F34" s="27">
        <f>SUMIF(J4:J27,E30,K4:K27)</f>
        <v>253.72625</v>
      </c>
      <c r="G34" s="27">
        <f>SUMIF(L4:L27,E30,M4:M27)</f>
        <v>247.49250000000004</v>
      </c>
      <c r="H34" s="27">
        <f>SUMIF(N4:N27,E30,O4:O27)</f>
        <v>246.40625</v>
      </c>
      <c r="I34" s="35">
        <f>SUMIF(P4:P27,E30,Q4:Q27)</f>
        <v>238.48125</v>
      </c>
      <c r="J34" s="18"/>
      <c r="K34" s="18"/>
      <c r="R34" t="s">
        <v>98</v>
      </c>
      <c r="S34" s="34">
        <f>SUMIF(T4:T27,U30,U4:U27)</f>
        <v>204.64999999999998</v>
      </c>
      <c r="T34" s="27">
        <f>SUMIF(V4:V27,U30,W4:W27)</f>
        <v>186.19625</v>
      </c>
      <c r="U34" s="27">
        <f>SUMIF(X4:X27,U30,Y4:Y27)</f>
        <v>197.04</v>
      </c>
      <c r="V34" s="27">
        <f>SUMIF(Z4:Z27,U30,AA4:AA27)</f>
        <v>191.195</v>
      </c>
      <c r="W34" s="27">
        <f>SUMIF(AB4:AB27,U30,AC4:AC27)</f>
        <v>188.93125000000003</v>
      </c>
      <c r="X34" s="27">
        <f>SUMIF(AD4:AD27,U30,AE4:AE27)</f>
        <v>190.12875</v>
      </c>
      <c r="Y34" s="35">
        <f>SUMIF(AF4:AF27,U30,AG4:AG27)</f>
        <v>182.63625</v>
      </c>
      <c r="Z34" s="18"/>
      <c r="AA34" s="18"/>
      <c r="AH34" t="s">
        <v>98</v>
      </c>
      <c r="AI34" s="34">
        <f>SUMIF(AJ4:AJ27,AK30,AK4:AK27)</f>
        <v>170.14749999999998</v>
      </c>
      <c r="AJ34" s="27">
        <f>SUMIF(AL4:AL27,AK30,AM4:AM27)</f>
        <v>154.76375</v>
      </c>
      <c r="AK34" s="27">
        <f>SUMIF(AN4:AN27,AK30,AO4:AO27)</f>
        <v>165.89249999999998</v>
      </c>
      <c r="AL34" s="27">
        <f>SUMIF(AP4:AP27,AK30,AQ4:AQ27)</f>
        <v>158.575</v>
      </c>
      <c r="AM34" s="27">
        <f>SUMIF(AR4:AR27,AK30,AS4:AS27)</f>
        <v>159.23750000000004</v>
      </c>
      <c r="AN34" s="27">
        <f>SUMIF(AT4:AT27,AK30,AU4:AU27)</f>
        <v>160.8025</v>
      </c>
      <c r="AO34" s="35">
        <f>SUMIF(AV4:AV27,AK30,AW4:AW27)</f>
        <v>153.31625</v>
      </c>
      <c r="AP34" s="18"/>
      <c r="AQ34" s="18"/>
      <c r="AX34" t="s">
        <v>98</v>
      </c>
      <c r="AY34" s="34">
        <f>SUMIF(AZ4:AZ27,BA30,BA4:BA27)</f>
        <v>135.32125000000002</v>
      </c>
      <c r="AZ34" s="27">
        <f>SUMIF(BB4:BB27,BA30,BC4:BC27)</f>
        <v>122.53750000000001</v>
      </c>
      <c r="BA34" s="27">
        <f>SUMIF(BD4:BD27,BA30,BE4:BE27)</f>
        <v>131.745</v>
      </c>
      <c r="BB34" s="27">
        <f>SUMIF(BF4:BF27,BA30,BG4:BG27)</f>
        <v>126.12125</v>
      </c>
      <c r="BC34" s="27">
        <f>SUMIF(BH4:BH27,BA30,BI4:BI27)</f>
        <v>128.00000000000003</v>
      </c>
      <c r="BD34" s="27">
        <f>SUMIF(BJ4:BJ27,BA30,BK4:BK27)</f>
        <v>129.75875</v>
      </c>
      <c r="BE34" s="35">
        <f>SUMIF(BL4:BL27,BA30,BM4:BM27)</f>
        <v>120.75500000000001</v>
      </c>
      <c r="BF34" s="18"/>
      <c r="BG34" s="18"/>
    </row>
    <row r="35" spans="2:58" ht="15">
      <c r="B35" t="s">
        <v>99</v>
      </c>
      <c r="C35" s="38">
        <f>SUMIF(D4:D27,J30,E4:E27)</f>
        <v>553.3000000000001</v>
      </c>
      <c r="D35" s="29">
        <f>SUMIF(F4:F27,J30,G4:G27)</f>
        <v>506.84250000000003</v>
      </c>
      <c r="E35" s="28">
        <f>SUMIF(H4:H27,J30,I4:I27)</f>
        <v>520.52375</v>
      </c>
      <c r="F35" s="28">
        <f>SUMIF(J4:J27,J30,K4:K27)</f>
        <v>519.59125</v>
      </c>
      <c r="G35" s="28">
        <f>SUMIF(L4:L27,J30,M4:M27)</f>
        <v>504.06624999999997</v>
      </c>
      <c r="H35" s="28">
        <f>SUMIF(N4:N27,J30,O4:O27)</f>
        <v>482.13750000000005</v>
      </c>
      <c r="I35" s="37">
        <f>SUMIF(P4:P27,J30,Q4:Q27)</f>
        <v>480.36749999999995</v>
      </c>
      <c r="J35" s="18"/>
      <c r="R35" t="s">
        <v>99</v>
      </c>
      <c r="S35" s="38">
        <f>SUMIF(T4:T27,Z30,U4:U27)</f>
        <v>623.2362500000002</v>
      </c>
      <c r="T35" s="29">
        <f>SUMIF(V4:V27,Z30,W4:W27)</f>
        <v>566.2687500000001</v>
      </c>
      <c r="U35" s="28">
        <f>SUMIF(X4:X27,Z30,Y4:Y27)</f>
        <v>580.1924999999999</v>
      </c>
      <c r="V35" s="28">
        <f>SUMIF(Z4:Z27,Z30,AA4:AA27)</f>
        <v>582.1225</v>
      </c>
      <c r="W35" s="28">
        <f>SUMIF(AB4:AB27,Z30,AC4:AC27)</f>
        <v>562.6274999999999</v>
      </c>
      <c r="X35" s="28">
        <f>SUMIF(AD4:AD27,Z30,AE4:AE27)</f>
        <v>538.4150000000001</v>
      </c>
      <c r="Y35" s="37">
        <f>SUMIF(AF4:AF27,Z30,AG4:AG27)</f>
        <v>536.2125</v>
      </c>
      <c r="Z35" s="18"/>
      <c r="AH35" t="s">
        <v>99</v>
      </c>
      <c r="AI35" s="38">
        <f>SUMIF(AJ4:AJ27,AP30,AK4:AK27)</f>
        <v>657.7387500000001</v>
      </c>
      <c r="AJ35" s="29">
        <f>SUMIF(AL4:AL27,AP30,AM4:AM27)</f>
        <v>597.7012500000002</v>
      </c>
      <c r="AK35" s="28">
        <f>SUMIF(AN4:AN27,AP30,AO4:AO27)</f>
        <v>611.3399999999999</v>
      </c>
      <c r="AL35" s="28">
        <f>SUMIF(AP4:AP27,AP30,AQ4:AQ27)</f>
        <v>614.7425</v>
      </c>
      <c r="AM35" s="28">
        <f>SUMIF(AR4:AR27,AP30,AS4:AS27)</f>
        <v>592.3212500000001</v>
      </c>
      <c r="AN35" s="29">
        <f>SUMIF(AT4:AT27,AP30,AU4:AU27)</f>
        <v>567.74125</v>
      </c>
      <c r="AO35" s="37">
        <f>SUMIF(AV4:AV27,AP30,AW4:AW27)</f>
        <v>565.5324999999999</v>
      </c>
      <c r="AP35" s="18"/>
      <c r="AX35" t="s">
        <v>99</v>
      </c>
      <c r="AY35" s="38">
        <f>SUMIF(AZ4:AZ27,BF30,BA4:BA27)</f>
        <v>692.565</v>
      </c>
      <c r="AZ35" s="29">
        <f>SUMIF(BB4:BB27,BF30,BC4:BC27)</f>
        <v>629.9275000000001</v>
      </c>
      <c r="BA35" s="28">
        <f>SUMIF(BD4:BD27,BF30,BE4:BE27)</f>
        <v>645.4875</v>
      </c>
      <c r="BB35" s="28">
        <f>SUMIF(BF4:BF27,BF30,BG4:BG27)</f>
        <v>647.19625</v>
      </c>
      <c r="BC35" s="28">
        <f>SUMIF(BH4:BH27,BF30,BI4:BI27)</f>
        <v>623.55875</v>
      </c>
      <c r="BD35" s="28">
        <f>SUMIF(BJ4:BJ27,BF30,BK4:BK27)</f>
        <v>598.7850000000001</v>
      </c>
      <c r="BE35" s="37">
        <f>SUMIF(BL4:BL27,BF30,BM4:BM27)</f>
        <v>598.09375</v>
      </c>
      <c r="BF35" s="18"/>
    </row>
    <row r="36" spans="1:58" ht="15">
      <c r="A36" s="20" t="s">
        <v>87</v>
      </c>
      <c r="B36" s="20" t="s">
        <v>86</v>
      </c>
      <c r="C36" s="30">
        <f aca="true" t="shared" si="37" ref="C36:I36">SUM(C37:C38)</f>
        <v>267.765936375</v>
      </c>
      <c r="D36" s="24">
        <f t="shared" si="37"/>
        <v>242.89677650000002</v>
      </c>
      <c r="E36" s="24">
        <f t="shared" si="37"/>
        <v>251.25314724999998</v>
      </c>
      <c r="F36" s="24">
        <f t="shared" si="37"/>
        <v>249.78415174999998</v>
      </c>
      <c r="G36" s="24">
        <f t="shared" si="37"/>
        <v>242.865002625</v>
      </c>
      <c r="H36" s="24">
        <f t="shared" si="37"/>
        <v>236.209465625</v>
      </c>
      <c r="I36" s="39">
        <f t="shared" si="37"/>
        <v>232.506763125</v>
      </c>
      <c r="J36" s="18"/>
      <c r="R36" s="20" t="s">
        <v>86</v>
      </c>
      <c r="S36" s="30">
        <f aca="true" t="shared" si="38" ref="S36:Y36">SUM(S37:S38)</f>
        <v>259.34561187500003</v>
      </c>
      <c r="T36" s="24">
        <f t="shared" si="38"/>
        <v>235.741856</v>
      </c>
      <c r="U36" s="24">
        <f t="shared" si="38"/>
        <v>244.06902974999994</v>
      </c>
      <c r="V36" s="24">
        <f t="shared" si="38"/>
        <v>242.25538924999998</v>
      </c>
      <c r="W36" s="24">
        <f t="shared" si="38"/>
        <v>235.814228125</v>
      </c>
      <c r="X36" s="24">
        <f t="shared" si="38"/>
        <v>229.43365462500003</v>
      </c>
      <c r="Y36" s="39">
        <f t="shared" si="38"/>
        <v>225.783025125</v>
      </c>
      <c r="Z36" s="18"/>
      <c r="AH36" s="20" t="s">
        <v>86</v>
      </c>
      <c r="AI36" s="30">
        <f aca="true" t="shared" si="39" ref="AI36:AO36">SUM(AI37:AI38)</f>
        <v>255.191510875</v>
      </c>
      <c r="AJ36" s="24">
        <f t="shared" si="39"/>
        <v>231.95738300000008</v>
      </c>
      <c r="AK36" s="24">
        <f t="shared" si="39"/>
        <v>240.31887074999997</v>
      </c>
      <c r="AL36" s="24">
        <f t="shared" si="39"/>
        <v>238.32794124999998</v>
      </c>
      <c r="AM36" s="24">
        <f t="shared" si="39"/>
        <v>232.23910062500005</v>
      </c>
      <c r="AN36" s="24">
        <f t="shared" si="39"/>
        <v>225.902774125</v>
      </c>
      <c r="AO36" s="39">
        <f t="shared" si="39"/>
        <v>222.25289712499995</v>
      </c>
      <c r="AP36" s="18"/>
      <c r="AX36" s="20" t="s">
        <v>86</v>
      </c>
      <c r="AY36" s="30">
        <f aca="true" t="shared" si="40" ref="AY36:BE36">SUM(AY37:AY38)</f>
        <v>250.99843037500003</v>
      </c>
      <c r="AZ36" s="24">
        <f t="shared" si="40"/>
        <v>228.07734250000004</v>
      </c>
      <c r="BA36" s="24">
        <f t="shared" si="40"/>
        <v>236.20751174999998</v>
      </c>
      <c r="BB36" s="24">
        <f t="shared" si="40"/>
        <v>234.42050975</v>
      </c>
      <c r="BC36" s="24">
        <f t="shared" si="40"/>
        <v>228.47810562500004</v>
      </c>
      <c r="BD36" s="24">
        <f t="shared" si="40"/>
        <v>222.165106625</v>
      </c>
      <c r="BE36" s="39">
        <f t="shared" si="40"/>
        <v>218.332522625</v>
      </c>
      <c r="BF36" s="18"/>
    </row>
    <row r="37" spans="1:57" ht="15">
      <c r="A37" s="82">
        <v>403.9</v>
      </c>
      <c r="B37" t="s">
        <v>100</v>
      </c>
      <c r="C37" s="34">
        <f>C34*$A$37/1000</f>
        <v>110.905386375</v>
      </c>
      <c r="D37" s="27">
        <f aca="true" t="shared" si="41" ref="D37:AM37">D34*$A$37/1000</f>
        <v>99.20692775</v>
      </c>
      <c r="E37" s="27">
        <f t="shared" si="41"/>
        <v>103.684664125</v>
      </c>
      <c r="F37" s="27">
        <f t="shared" si="41"/>
        <v>102.480032375</v>
      </c>
      <c r="G37" s="27">
        <f t="shared" si="41"/>
        <v>99.96222075000001</v>
      </c>
      <c r="H37" s="27">
        <f t="shared" si="41"/>
        <v>99.523484375</v>
      </c>
      <c r="I37" s="35">
        <f t="shared" si="41"/>
        <v>96.32257687499998</v>
      </c>
      <c r="J37" s="22"/>
      <c r="K37" s="22"/>
      <c r="L37" s="22"/>
      <c r="M37" s="22"/>
      <c r="N37" s="22"/>
      <c r="O37" s="22"/>
      <c r="P37" s="22"/>
      <c r="Q37" s="22"/>
      <c r="R37" t="s">
        <v>100</v>
      </c>
      <c r="S37" s="34">
        <f t="shared" si="41"/>
        <v>82.65813499999999</v>
      </c>
      <c r="T37" s="27">
        <f t="shared" si="41"/>
        <v>75.20466537499999</v>
      </c>
      <c r="U37" s="27">
        <f t="shared" si="41"/>
        <v>79.58445599999999</v>
      </c>
      <c r="V37" s="27">
        <f t="shared" si="41"/>
        <v>77.2236605</v>
      </c>
      <c r="W37" s="27">
        <f t="shared" si="41"/>
        <v>76.309331875</v>
      </c>
      <c r="X37" s="27">
        <f t="shared" si="41"/>
        <v>76.793002125</v>
      </c>
      <c r="Y37" s="35">
        <f t="shared" si="41"/>
        <v>73.766781375</v>
      </c>
      <c r="Z37" s="22"/>
      <c r="AA37" s="22"/>
      <c r="AB37" s="22"/>
      <c r="AC37" s="22"/>
      <c r="AD37" s="22"/>
      <c r="AE37" s="22"/>
      <c r="AF37" s="22"/>
      <c r="AG37" s="22"/>
      <c r="AH37" t="s">
        <v>100</v>
      </c>
      <c r="AI37" s="34">
        <f t="shared" si="41"/>
        <v>68.72257524999999</v>
      </c>
      <c r="AJ37" s="27">
        <f t="shared" si="41"/>
        <v>62.509078624999994</v>
      </c>
      <c r="AK37" s="27">
        <f t="shared" si="41"/>
        <v>67.00398074999998</v>
      </c>
      <c r="AL37" s="27">
        <f t="shared" si="41"/>
        <v>64.0484425</v>
      </c>
      <c r="AM37" s="27">
        <f t="shared" si="41"/>
        <v>64.31602625000001</v>
      </c>
      <c r="AN37" s="27">
        <f>AN34*$A$37/1000</f>
        <v>64.94812975</v>
      </c>
      <c r="AO37" s="35">
        <f>AO34*$A$37/1000</f>
        <v>61.92443337499999</v>
      </c>
      <c r="AX37" t="s">
        <v>100</v>
      </c>
      <c r="AY37" s="34">
        <f aca="true" t="shared" si="42" ref="AY37:BE37">AY34*$A$37/1000</f>
        <v>54.65625287500001</v>
      </c>
      <c r="AZ37" s="27">
        <f t="shared" si="42"/>
        <v>49.49289625</v>
      </c>
      <c r="BA37" s="27">
        <f t="shared" si="42"/>
        <v>53.211805500000004</v>
      </c>
      <c r="BB37" s="27">
        <f t="shared" si="42"/>
        <v>50.940372875</v>
      </c>
      <c r="BC37" s="27">
        <f t="shared" si="42"/>
        <v>51.69920000000001</v>
      </c>
      <c r="BD37" s="27">
        <f t="shared" si="42"/>
        <v>52.409559124999994</v>
      </c>
      <c r="BE37" s="35">
        <f t="shared" si="42"/>
        <v>48.7729445</v>
      </c>
    </row>
    <row r="38" spans="1:57" ht="15.75" thickBot="1">
      <c r="A38" s="82">
        <v>283.5</v>
      </c>
      <c r="B38" t="s">
        <v>101</v>
      </c>
      <c r="C38" s="40">
        <f>C35*$A$38/1000</f>
        <v>156.86055000000002</v>
      </c>
      <c r="D38" s="41">
        <f aca="true" t="shared" si="43" ref="D38:AO38">D35*$A$38/1000</f>
        <v>143.68984875</v>
      </c>
      <c r="E38" s="41">
        <f t="shared" si="43"/>
        <v>147.568483125</v>
      </c>
      <c r="F38" s="41">
        <f t="shared" si="43"/>
        <v>147.30411937499997</v>
      </c>
      <c r="G38" s="41">
        <f t="shared" si="43"/>
        <v>142.902781875</v>
      </c>
      <c r="H38" s="41">
        <f t="shared" si="43"/>
        <v>136.68598125</v>
      </c>
      <c r="I38" s="42">
        <f t="shared" si="43"/>
        <v>136.18418625</v>
      </c>
      <c r="J38" s="22"/>
      <c r="K38" s="22"/>
      <c r="L38" s="22"/>
      <c r="M38" s="22"/>
      <c r="N38" s="22"/>
      <c r="O38" s="22"/>
      <c r="P38" s="22"/>
      <c r="Q38" s="22"/>
      <c r="R38" t="s">
        <v>101</v>
      </c>
      <c r="S38" s="40">
        <f t="shared" si="43"/>
        <v>176.68747687500004</v>
      </c>
      <c r="T38" s="41">
        <f t="shared" si="43"/>
        <v>160.53719062500002</v>
      </c>
      <c r="U38" s="41">
        <f t="shared" si="43"/>
        <v>164.48457374999995</v>
      </c>
      <c r="V38" s="41">
        <f t="shared" si="43"/>
        <v>165.03172874999998</v>
      </c>
      <c r="W38" s="41">
        <f t="shared" si="43"/>
        <v>159.50489625</v>
      </c>
      <c r="X38" s="41">
        <f t="shared" si="43"/>
        <v>152.64065250000002</v>
      </c>
      <c r="Y38" s="42">
        <f t="shared" si="43"/>
        <v>152.01624375</v>
      </c>
      <c r="Z38" s="22"/>
      <c r="AA38" s="22"/>
      <c r="AB38" s="22"/>
      <c r="AC38" s="22"/>
      <c r="AD38" s="22"/>
      <c r="AE38" s="22"/>
      <c r="AF38" s="22"/>
      <c r="AG38" s="22"/>
      <c r="AH38" t="s">
        <v>101</v>
      </c>
      <c r="AI38" s="40">
        <f t="shared" si="43"/>
        <v>186.468935625</v>
      </c>
      <c r="AJ38" s="41">
        <f t="shared" si="43"/>
        <v>169.44830437500008</v>
      </c>
      <c r="AK38" s="41">
        <f t="shared" si="43"/>
        <v>173.31489</v>
      </c>
      <c r="AL38" s="41">
        <f t="shared" si="43"/>
        <v>174.27949875</v>
      </c>
      <c r="AM38" s="41">
        <f t="shared" si="43"/>
        <v>167.92307437500003</v>
      </c>
      <c r="AN38" s="41">
        <f t="shared" si="43"/>
        <v>160.95464437500002</v>
      </c>
      <c r="AO38" s="42">
        <f t="shared" si="43"/>
        <v>160.32846374999997</v>
      </c>
      <c r="AX38" t="s">
        <v>101</v>
      </c>
      <c r="AY38" s="40">
        <f aca="true" t="shared" si="44" ref="AY38:BE38">AY35*$A$38/1000</f>
        <v>196.34217750000002</v>
      </c>
      <c r="AZ38" s="41">
        <f t="shared" si="44"/>
        <v>178.58444625000004</v>
      </c>
      <c r="BA38" s="41">
        <f t="shared" si="44"/>
        <v>182.99570624999998</v>
      </c>
      <c r="BB38" s="41">
        <f t="shared" si="44"/>
        <v>183.480136875</v>
      </c>
      <c r="BC38" s="41">
        <f t="shared" si="44"/>
        <v>176.77890562500002</v>
      </c>
      <c r="BD38" s="41">
        <f t="shared" si="44"/>
        <v>169.7555475</v>
      </c>
      <c r="BE38" s="42">
        <f t="shared" si="44"/>
        <v>169.559578125</v>
      </c>
    </row>
    <row r="39" spans="3:25" ht="15.75" thickBot="1">
      <c r="C39" s="22"/>
      <c r="D39" s="22"/>
      <c r="E39" s="22"/>
      <c r="F39" s="22"/>
      <c r="G39" s="22"/>
      <c r="H39" s="22"/>
      <c r="I39" s="22"/>
      <c r="J39" s="18"/>
      <c r="X39" s="18"/>
      <c r="Y39" s="18"/>
    </row>
    <row r="40" spans="3:20" ht="15">
      <c r="C40" s="54" t="s">
        <v>34</v>
      </c>
      <c r="D40" s="55" t="s">
        <v>49</v>
      </c>
      <c r="E40" s="55" t="s">
        <v>51</v>
      </c>
      <c r="F40" s="55" t="s">
        <v>61</v>
      </c>
      <c r="G40" s="55" t="s">
        <v>52</v>
      </c>
      <c r="H40" s="56" t="s">
        <v>53</v>
      </c>
      <c r="I40" s="56" t="s">
        <v>43</v>
      </c>
      <c r="J40" s="56" t="s">
        <v>54</v>
      </c>
      <c r="K40" s="56" t="s">
        <v>55</v>
      </c>
      <c r="L40" s="56" t="s">
        <v>56</v>
      </c>
      <c r="M40" s="56" t="s">
        <v>57</v>
      </c>
      <c r="N40" s="56" t="s">
        <v>58</v>
      </c>
      <c r="O40" s="184" t="s">
        <v>59</v>
      </c>
      <c r="P40" s="205" t="s">
        <v>155</v>
      </c>
      <c r="Q40" s="206"/>
      <c r="R40" s="206"/>
      <c r="S40" s="206"/>
      <c r="T40" s="206"/>
    </row>
    <row r="41" spans="2:17" ht="15">
      <c r="B41" s="20" t="s">
        <v>107</v>
      </c>
      <c r="C41" s="105">
        <f>Kalendarz!B9*C33+Kalendarz!C9*D33+Kalendarz!D9*E33+Kalendarz!E9*F33+Kalendarz!F9*G33+Kalendarz!G9*H33+Kalendarz!H9*I33</f>
        <v>23618.610000000004</v>
      </c>
      <c r="D41" s="106">
        <f>Kalendarz!J9*C33+Kalendarz!K9*D33+Kalendarz!L9*E33+Kalendarz!M9*F33+Kalendarz!N9*G33+Kalendarz!O9*H33+Kalendarz!P9*I33</f>
        <v>22096.6425</v>
      </c>
      <c r="E41" s="106">
        <f>Kalendarz!R9*S33+Kalendarz!S9*T33+Kalendarz!T9*U33+Kalendarz!U9*V33+Kalendarz!V9*W33+Kalendarz!W9*X33+Kalendarz!X9*Y33</f>
        <v>23572.83</v>
      </c>
      <c r="F41" s="106">
        <f>Kalendarz!Z9*AI33+Kalendarz!AA9*AJ33+Kalendarz!AB9*AK33+Kalendarz!AC9*AL33+Kalendarz!AD9*AM33+Kalendarz!AE9*AN33+Kalendarz!AF9*AO33</f>
        <v>22038.258750000005</v>
      </c>
      <c r="G41" s="106">
        <f>Kalendarz!AH9*AY33+Kalendarz!AI9*AZ33+Kalendarz!AJ9*BA33+Kalendarz!AK9*BB33+Kalendarz!AL9*BC33+Kalendarz!AM9*BD33+Kalendarz!AN9*BE33</f>
        <v>23622.425</v>
      </c>
      <c r="H41" s="106">
        <f>Kalendarz!AP9*AY33+Kalendarz!AQ9*AZ33+Kalendarz!AR9*BA33+Kalendarz!AS9*BB33+Kalendarz!AT9*BC33+Kalendarz!AU9*BD33+Kalendarz!AV9*BE33</f>
        <v>22799.5125</v>
      </c>
      <c r="I41" s="106">
        <f>Kalendarz!B19*AY33+Kalendarz!C19*AZ33+Kalendarz!D19*BA33+Kalendarz!E19*BB33+Kalendarz!F19*BC33+Kalendarz!G19*BD33+Kalendarz!H19*BE33</f>
        <v>23618.610000000004</v>
      </c>
      <c r="J41" s="106">
        <f>Kalendarz!J19*AY33+Kalendarz!K19*AZ33+Kalendarz!L19*BA33+Kalendarz!M19*BB33+Kalendarz!N19*BC33+Kalendarz!O19*BD33+Kalendarz!P19*BE33</f>
        <v>23621.51875</v>
      </c>
      <c r="K41" s="106">
        <f>Kalendarz!R19*AI33+Kalendarz!S19*AJ33+Kalendarz!T19*AK33+Kalendarz!U19*AL33+Kalendarz!V19*AM33+Kalendarz!W19*AN33+Kalendarz!X19*AO33</f>
        <v>22766.802500000005</v>
      </c>
      <c r="L41" s="106">
        <f>Kalendarz!Z19*S33+Kalendarz!AA19*T33+Kalendarz!AB19*U33+Kalendarz!AC19*V33+Kalendarz!AD19*W33+Kalendarz!AE19*X33+Kalendarz!AF19*Y33</f>
        <v>23676.99375</v>
      </c>
      <c r="M41" s="106">
        <f>Kalendarz!AH19*C33+Kalendarz!AI19*D33+Kalendarz!AJ19*E33+Kalendarz!AK19*F33+Kalendarz!AL19*G33+Kalendarz!AM19*H33+Kalendarz!AN19*I33</f>
        <v>22844.28625</v>
      </c>
      <c r="N41" s="106">
        <f>Kalendarz!AP19*C33+Kalendarz!AQ19*D33+Kalendarz!AR19*E33+Kalendarz!AS19*F33+Kalendarz!AT19*G33+Kalendarz!AU19*H33+Kalendarz!AV19*I33</f>
        <v>23594.688750000005</v>
      </c>
      <c r="O41" s="107">
        <f aca="true" t="shared" si="45" ref="O41:O46">SUM(C41:N41)</f>
        <v>277871.17875</v>
      </c>
      <c r="P41" s="190"/>
      <c r="Q41" t="s">
        <v>146</v>
      </c>
    </row>
    <row r="42" spans="2:17" ht="15">
      <c r="B42" t="s">
        <v>98</v>
      </c>
      <c r="C42" s="123">
        <f>$C$34*(Kalendarz!B9)+$D$34*(Kalendarz!C9)+$E$34*(Kalendarz!D9)+$F$34*(Kalendarz!E9)+$G$34*(Kalendarz!F9)+$H$34*(Kalendarz!G9)+$I$34*Kalendarz!H9</f>
        <v>7810.785</v>
      </c>
      <c r="D42" s="124">
        <f>$C$34*(Kalendarz!J9)+$D$34*(Kalendarz!K9)+$E$34*(Kalendarz!L9)+$F$34*(Kalendarz!M9)+$G$34*(Kalendarz!N9)+$H$34*(Kalendarz!O9)+$I$34*Kalendarz!P9</f>
        <v>7308.80375</v>
      </c>
      <c r="E42" s="124">
        <f>$S$34*(Kalendarz!R9)+$T$34*(Kalendarz!S9)+$U$34*(Kalendarz!T9)+$V$34*(Kalendarz!U9)+$W$34*(Kalendarz!V9)+$X$34*(Kalendarz!W9)+$Y$34*Kalendarz!X9</f>
        <v>5933.365</v>
      </c>
      <c r="F42" s="124">
        <f>$AI$34*(Kalendarz!Z9)+$AJ$34*(Kalendarz!AA9)+$AK$34*(Kalendarz!AB9)+$AL$34*(Kalendarz!AC9)+$AM$34*(Kalendarz!AD9)+$AN$34*(Kalendarz!AE9)+$AO$34*Kalendarz!AF9</f>
        <v>4644.25625</v>
      </c>
      <c r="G42" s="124">
        <f>$AY$34*(Kalendarz!AH9)+$AZ$34*(Kalendarz!AI9)+$BA$34*(Kalendarz!AJ9)+$BB$34*(Kalendarz!AK9)+$BC$34*(Kalendarz!AL9)+$BD$34*(Kalendarz!AM9)+$BE$34*Kalendarz!AN9</f>
        <v>3957.35875</v>
      </c>
      <c r="H42" s="124">
        <f>AY34*(Kalendarz!AP9)+AZ34*(Kalendarz!AQ9)+BA34*(Kalendarz!AR9)+BB34*(Kalendarz!AS9)+BC34*(Kalendarz!AT9)+BD34*(Kalendarz!AU9)+BE34*Kalendarz!AV9</f>
        <v>3834.71375</v>
      </c>
      <c r="I42" s="124">
        <f>AY34*(Kalendarz!B19)+AZ34*(Kalendarz!C19)+BA34*(Kalendarz!D19)+BB34*(Kalendarz!E19)+BC34*(Kalendarz!F19)+BD34*(Kalendarz!G19)+BE34*Kalendarz!H19</f>
        <v>3955.56875</v>
      </c>
      <c r="J42" s="124">
        <f>$AY$34*(Kalendarz!J19)+$AZ$34*(Kalendarz!K19)+$BA$34*(Kalendarz!L19)+$BB$34*(Kalendarz!M19)+$BC$34*(Kalendarz!N19)+$BD$34*(Kalendarz!O19)+$BE$34*Kalendarz!P19</f>
        <v>3962.8212500000004</v>
      </c>
      <c r="K42" s="124">
        <f>$AI$34*(Kalendarz!R19)+$AJ$34*(Kalendarz!S19)+$AK$34*(Kalendarz!T19)+$AL$34*(Kalendarz!U19)+$AM$34*(Kalendarz!V19)+$AN$34*(Kalendarz!W19)+$AO$34*Kalendarz!X19</f>
        <v>4805.05875</v>
      </c>
      <c r="L42" s="124">
        <f>$S$34*(Kalendarz!Z19)+$T$34*(Kalendarz!AA19)+$U$34*(Kalendarz!AB19)+$V$34*(Kalendarz!AC19)+$W$34*(Kalendarz!AD19)+$X$34*(Kalendarz!AE19)+$Y$34*Kalendarz!AF19</f>
        <v>5950.99625</v>
      </c>
      <c r="M42" s="124">
        <f>$C$34*(Kalendarz!AH19)+$D$34*(Kalendarz!AI19)+$E$34*(Kalendarz!AJ19)+$F$34*(Kalendarz!AK19)+$G$34*(Kalendarz!AL19)+$H$34*(Kalendarz!AM19)+$I$34*Kalendarz!AN19</f>
        <v>7553.31375</v>
      </c>
      <c r="N42" s="124">
        <f>$C$34*(Kalendarz!AP19)+$D$34*(Kalendarz!AQ19)+$E$34*(Kalendarz!AR19)+$F$34*(Kalendarz!AS19)+$G$34*(Kalendarz!AT19)+$H$34*(Kalendarz!AU19)+$I$34*Kalendarz!AV19</f>
        <v>7811.56875</v>
      </c>
      <c r="O42" s="125">
        <f t="shared" si="45"/>
        <v>67528.61</v>
      </c>
      <c r="P42" s="187">
        <f>O42/$O$41</f>
        <v>0.24302128167367554</v>
      </c>
      <c r="Q42" t="s">
        <v>162</v>
      </c>
    </row>
    <row r="43" spans="2:17" ht="15">
      <c r="B43" t="s">
        <v>99</v>
      </c>
      <c r="C43" s="113">
        <f>$C$35*(Kalendarz!B9)+$D$35*(Kalendarz!C9)+$E$35*(Kalendarz!D9)+$F$35*(Kalendarz!E9)+$G$35*(Kalendarz!F9)+$H$35*(Kalendarz!G9)+$I$35*Kalendarz!H9</f>
        <v>15807.824999999999</v>
      </c>
      <c r="D43" s="114">
        <f>$C$35*(Kalendarz!J9)+$D$35*(Kalendarz!K9)+$E$35*(Kalendarz!L9)+$F$35*(Kalendarz!M9)+$G$35*(Kalendarz!N9)+$H$35*(Kalendarz!O9)+$I$35*Kalendarz!P9</f>
        <v>14787.838749999997</v>
      </c>
      <c r="E43" s="114">
        <f>$S$35*(Kalendarz!R9)+$T$35*(Kalendarz!S9)+$U$35*(Kalendarz!T9)+$V$35*(Kalendarz!U9)+$W$35*(Kalendarz!V9)+$X$35*(Kalendarz!W9)+$Y$35*Kalendarz!X9</f>
        <v>17639.465</v>
      </c>
      <c r="F43" s="114">
        <f>$AI$35*(Kalendarz!Z9)+$AJ$35*(Kalendarz!AA9)+$AK$35*(Kalendarz!AB9)+$AL$35*(Kalendarz!AC9)+$AM$35*(Kalendarz!AD9)+$AN$35*(Kalendarz!AE9)+AO35*Kalendarz!AF9</f>
        <v>17394.0025</v>
      </c>
      <c r="G43" s="114">
        <f>$AY$35*(Kalendarz!AH9)+$AZ$35*(Kalendarz!AI9)+$BA$35*(Kalendarz!AJ9)+$BB$35*(Kalendarz!AK9)+$BC$35*(Kalendarz!AL9)+$BD$35*(Kalendarz!AM9)+BE35*Kalendarz!AN9</f>
        <v>19665.06625</v>
      </c>
      <c r="H43" s="114">
        <f>AY35*(Kalendarz!AP9)+AZ35*(Kalendarz!AQ9)+BA35*(Kalendarz!AR9)+BB35*(Kalendarz!AS9)+BC35*(Kalendarz!AT9)+BD35*(Kalendarz!AU9)+BE35*Kalendarz!AV9</f>
        <v>18964.79875</v>
      </c>
      <c r="I43" s="114">
        <f>AY35*(Kalendarz!B19)+AZ35*(Kalendarz!C19)+BA35*(Kalendarz!D19)+BB35*(Kalendarz!E19)+BC35*(Kalendarz!F19)+BD35*(Kalendarz!G19)+BE35*Kalendarz!H19</f>
        <v>19663.041250000002</v>
      </c>
      <c r="J43" s="114">
        <f>$AY$35*(Kalendarz!J19)+$AZ$35*(Kalendarz!K19)+$BA$35*(Kalendarz!L19)+$BB$35*(Kalendarz!M19)+$BC$35*(Kalendarz!N19)+$BD$35*(Kalendarz!O19)+BE35*Kalendarz!P19</f>
        <v>19658.697500000002</v>
      </c>
      <c r="K43" s="114">
        <f>$AI$35*(Kalendarz!R19)+$AJ$35*(Kalendarz!S19)+$AK$35*(Kalendarz!T19)+$AL$35*(Kalendarz!U19)+$AM$35*(Kalendarz!V19)+$AN$35*(Kalendarz!W19)+AO35*Kalendarz!X19</f>
        <v>17961.743749999998</v>
      </c>
      <c r="L43" s="114">
        <f>$S$35*(Kalendarz!Z19)+$T$35*(Kalendarz!AA19)+$U$35*(Kalendarz!AB19)+$V$35*(Kalendarz!AC19)+$W$35*(Kalendarz!AD19)+$X$35*(Kalendarz!AE19)+$Y$35*Kalendarz!AF19</f>
        <v>17725.9975</v>
      </c>
      <c r="M43" s="114">
        <f>$C$35*(Kalendarz!AH19)+$D$35*(Kalendarz!AI19)+$E$35*(Kalendarz!AJ19)+$F$35*(Kalendarz!AK19)+$G$35*(Kalendarz!AL19)+$H$35*(Kalendarz!AM19)+$I$35*Kalendarz!AN19</f>
        <v>15290.972499999998</v>
      </c>
      <c r="N43" s="114">
        <f>$C$35*(Kalendarz!AP19)+$D$35*(Kalendarz!AQ19)+$E$35*(Kalendarz!AR19)+$F$35*(Kalendarz!AS19)+$G$35*(Kalendarz!AT19)+$H$35*(Kalendarz!AU19)+$I$35*Kalendarz!AV19</f>
        <v>15783.119999999999</v>
      </c>
      <c r="O43" s="126">
        <f t="shared" si="45"/>
        <v>210342.56875</v>
      </c>
      <c r="P43" s="187">
        <f>O43/$O$41</f>
        <v>0.7569787183263244</v>
      </c>
      <c r="Q43" t="s">
        <v>163</v>
      </c>
    </row>
    <row r="44" spans="1:17" ht="15">
      <c r="A44" s="20" t="s">
        <v>87</v>
      </c>
      <c r="B44" s="20" t="s">
        <v>86</v>
      </c>
      <c r="C44" s="105">
        <f aca="true" t="shared" si="46" ref="C44:N44">SUM(C45:C47)</f>
        <v>7706.294448999999</v>
      </c>
      <c r="D44" s="106">
        <f t="shared" si="46"/>
        <v>7214.3781202499995</v>
      </c>
      <c r="E44" s="106">
        <f t="shared" si="46"/>
        <v>7467.274450999999</v>
      </c>
      <c r="F44" s="106">
        <f t="shared" si="46"/>
        <v>6877.014808124999</v>
      </c>
      <c r="G44" s="106">
        <f t="shared" si="46"/>
        <v>7243.423481</v>
      </c>
      <c r="H44" s="106">
        <f t="shared" si="46"/>
        <v>6995.36132925</v>
      </c>
      <c r="I44" s="106">
        <f t="shared" si="46"/>
        <v>7242.126412500001</v>
      </c>
      <c r="J44" s="106">
        <f t="shared" si="46"/>
        <v>7243.824244125</v>
      </c>
      <c r="K44" s="106">
        <f t="shared" si="46"/>
        <v>7102.917582249998</v>
      </c>
      <c r="L44" s="106">
        <f t="shared" si="46"/>
        <v>7498.9276766250005</v>
      </c>
      <c r="M44" s="106">
        <f t="shared" si="46"/>
        <v>7455.774127375</v>
      </c>
      <c r="N44" s="106">
        <f t="shared" si="46"/>
        <v>7699.607138125</v>
      </c>
      <c r="O44" s="107">
        <f t="shared" si="45"/>
        <v>87746.923819625</v>
      </c>
      <c r="P44" s="187"/>
      <c r="Q44" t="s">
        <v>145</v>
      </c>
    </row>
    <row r="45" spans="1:17" ht="15">
      <c r="A45">
        <f>A37</f>
        <v>403.9</v>
      </c>
      <c r="B45" t="s">
        <v>100</v>
      </c>
      <c r="C45" s="123">
        <f>C42*$A$37/1000</f>
        <v>3154.7760614999997</v>
      </c>
      <c r="D45" s="124">
        <f>D42*$A$37/1000</f>
        <v>2952.025834625</v>
      </c>
      <c r="E45" s="124">
        <f aca="true" t="shared" si="47" ref="E45:N45">E42*$A$37/1000</f>
        <v>2396.4861235</v>
      </c>
      <c r="F45" s="124">
        <f t="shared" si="47"/>
        <v>1875.815099375</v>
      </c>
      <c r="G45" s="124">
        <f t="shared" si="47"/>
        <v>1598.3771991249998</v>
      </c>
      <c r="H45" s="124">
        <f t="shared" si="47"/>
        <v>1548.8408836249998</v>
      </c>
      <c r="I45" s="124">
        <f t="shared" si="47"/>
        <v>1597.654218125</v>
      </c>
      <c r="J45" s="124">
        <f t="shared" si="47"/>
        <v>1600.583502875</v>
      </c>
      <c r="K45" s="124">
        <f t="shared" si="47"/>
        <v>1940.7632291249997</v>
      </c>
      <c r="L45" s="124">
        <f t="shared" si="47"/>
        <v>2403.607385375</v>
      </c>
      <c r="M45" s="124">
        <f t="shared" si="47"/>
        <v>3050.7834236249996</v>
      </c>
      <c r="N45" s="124">
        <f t="shared" si="47"/>
        <v>3155.092618125</v>
      </c>
      <c r="O45" s="125">
        <f t="shared" si="45"/>
        <v>27274.805579</v>
      </c>
      <c r="P45" s="187">
        <f>O45/$O$44</f>
        <v>0.3108348918882541</v>
      </c>
      <c r="Q45" t="s">
        <v>164</v>
      </c>
    </row>
    <row r="46" spans="1:17" ht="15">
      <c r="A46">
        <f>A38</f>
        <v>283.5</v>
      </c>
      <c r="B46" t="s">
        <v>101</v>
      </c>
      <c r="C46" s="108">
        <f>C43*$A$38/1000</f>
        <v>4481.518387499999</v>
      </c>
      <c r="D46" s="109">
        <f>D43*$A$38/1000</f>
        <v>4192.352285624999</v>
      </c>
      <c r="E46" s="109">
        <f aca="true" t="shared" si="48" ref="E46:N46">E43*$A$38/1000</f>
        <v>5000.7883274999995</v>
      </c>
      <c r="F46" s="109">
        <f t="shared" si="48"/>
        <v>4931.199708749999</v>
      </c>
      <c r="G46" s="109">
        <f t="shared" si="48"/>
        <v>5575.046281875</v>
      </c>
      <c r="H46" s="109">
        <f t="shared" si="48"/>
        <v>5376.520445625</v>
      </c>
      <c r="I46" s="109">
        <f t="shared" si="48"/>
        <v>5574.472194375001</v>
      </c>
      <c r="J46" s="109">
        <f t="shared" si="48"/>
        <v>5573.240741250001</v>
      </c>
      <c r="K46" s="109">
        <f t="shared" si="48"/>
        <v>5092.154353124999</v>
      </c>
      <c r="L46" s="109">
        <f t="shared" si="48"/>
        <v>5025.320291250001</v>
      </c>
      <c r="M46" s="109">
        <f>M43*$A$38/1000</f>
        <v>4334.99070375</v>
      </c>
      <c r="N46" s="109">
        <f t="shared" si="48"/>
        <v>4474.51452</v>
      </c>
      <c r="O46" s="110">
        <f t="shared" si="45"/>
        <v>59632.118240625</v>
      </c>
      <c r="P46" s="187">
        <f>O46/$O$44</f>
        <v>0.6795921229467421</v>
      </c>
      <c r="Q46" t="s">
        <v>165</v>
      </c>
    </row>
    <row r="47" spans="1:17" ht="15">
      <c r="A47" s="83">
        <v>70</v>
      </c>
      <c r="B47" t="s">
        <v>60</v>
      </c>
      <c r="C47" s="111">
        <f>$A$47</f>
        <v>70</v>
      </c>
      <c r="D47" s="112">
        <f>$A$47</f>
        <v>70</v>
      </c>
      <c r="E47" s="112">
        <f aca="true" t="shared" si="49" ref="E47:N47">$A$47</f>
        <v>70</v>
      </c>
      <c r="F47" s="112">
        <f t="shared" si="49"/>
        <v>70</v>
      </c>
      <c r="G47" s="112">
        <f t="shared" si="49"/>
        <v>70</v>
      </c>
      <c r="H47" s="112">
        <f t="shared" si="49"/>
        <v>70</v>
      </c>
      <c r="I47" s="112">
        <f t="shared" si="49"/>
        <v>70</v>
      </c>
      <c r="J47" s="112">
        <f t="shared" si="49"/>
        <v>70</v>
      </c>
      <c r="K47" s="112">
        <f t="shared" si="49"/>
        <v>70</v>
      </c>
      <c r="L47" s="112">
        <f t="shared" si="49"/>
        <v>70</v>
      </c>
      <c r="M47" s="112">
        <f t="shared" si="49"/>
        <v>70</v>
      </c>
      <c r="N47" s="112">
        <f t="shared" si="49"/>
        <v>70</v>
      </c>
      <c r="O47" s="107">
        <f aca="true" t="shared" si="50" ref="O47:O55">SUM(C47:N47)</f>
        <v>840</v>
      </c>
      <c r="P47" s="187">
        <f>O47/$O$44</f>
        <v>0.00957298516500393</v>
      </c>
      <c r="Q47" t="s">
        <v>147</v>
      </c>
    </row>
    <row r="48" spans="2:16" ht="15">
      <c r="B48" t="s">
        <v>109</v>
      </c>
      <c r="C48" s="183">
        <f>'B21'!C41</f>
        <v>30</v>
      </c>
      <c r="D48" s="112">
        <f>$C$48</f>
        <v>30</v>
      </c>
      <c r="E48" s="112">
        <f aca="true" t="shared" si="51" ref="E48:N48">$C$48</f>
        <v>30</v>
      </c>
      <c r="F48" s="112">
        <f t="shared" si="51"/>
        <v>30</v>
      </c>
      <c r="G48" s="112">
        <f t="shared" si="51"/>
        <v>30</v>
      </c>
      <c r="H48" s="112">
        <f t="shared" si="51"/>
        <v>30</v>
      </c>
      <c r="I48" s="112">
        <f t="shared" si="51"/>
        <v>30</v>
      </c>
      <c r="J48" s="112">
        <f t="shared" si="51"/>
        <v>30</v>
      </c>
      <c r="K48" s="112">
        <f t="shared" si="51"/>
        <v>30</v>
      </c>
      <c r="L48" s="112">
        <f t="shared" si="51"/>
        <v>30</v>
      </c>
      <c r="M48" s="112">
        <f t="shared" si="51"/>
        <v>30</v>
      </c>
      <c r="N48" s="112">
        <f t="shared" si="51"/>
        <v>30</v>
      </c>
      <c r="O48" s="107"/>
      <c r="P48" s="187"/>
    </row>
    <row r="49" spans="1:17" ht="15">
      <c r="A49" s="20" t="s">
        <v>84</v>
      </c>
      <c r="B49" s="20" t="s">
        <v>75</v>
      </c>
      <c r="C49" s="105">
        <f>SUM(C50:C55)</f>
        <v>4731.649842999999</v>
      </c>
      <c r="D49" s="106">
        <f>SUM(D50:D55)</f>
        <v>4462.8678177500005</v>
      </c>
      <c r="E49" s="106">
        <f aca="true" t="shared" si="52" ref="E49:N49">SUM(E50:E55)</f>
        <v>4529.883669000001</v>
      </c>
      <c r="F49" s="106">
        <f t="shared" si="52"/>
        <v>4177.446870125001</v>
      </c>
      <c r="G49" s="106">
        <f t="shared" si="52"/>
        <v>4331.4363875</v>
      </c>
      <c r="H49" s="106">
        <f t="shared" si="52"/>
        <v>4201.5808587500005</v>
      </c>
      <c r="I49" s="106">
        <f t="shared" si="52"/>
        <v>4330.707353</v>
      </c>
      <c r="J49" s="106">
        <f t="shared" si="52"/>
        <v>4331.875528125001</v>
      </c>
      <c r="K49" s="106">
        <f t="shared" si="52"/>
        <v>4297.84210575</v>
      </c>
      <c r="L49" s="106">
        <f t="shared" si="52"/>
        <v>4546.539820625</v>
      </c>
      <c r="M49" s="106">
        <f t="shared" si="52"/>
        <v>4594.686563375</v>
      </c>
      <c r="N49" s="106">
        <f t="shared" si="52"/>
        <v>4728.327359125</v>
      </c>
      <c r="O49" s="107">
        <f t="shared" si="50"/>
        <v>53264.844176125</v>
      </c>
      <c r="P49" s="187"/>
      <c r="Q49" t="s">
        <v>75</v>
      </c>
    </row>
    <row r="50" spans="1:17" ht="15">
      <c r="A50" s="82">
        <v>16820</v>
      </c>
      <c r="B50" s="18" t="s">
        <v>71</v>
      </c>
      <c r="C50" s="111">
        <f>C$48/1000*$A$50</f>
        <v>504.59999999999997</v>
      </c>
      <c r="D50" s="112">
        <f aca="true" t="shared" si="53" ref="D50:N50">D$48/1000*$A$50</f>
        <v>504.59999999999997</v>
      </c>
      <c r="E50" s="112">
        <f t="shared" si="53"/>
        <v>504.59999999999997</v>
      </c>
      <c r="F50" s="112">
        <f t="shared" si="53"/>
        <v>504.59999999999997</v>
      </c>
      <c r="G50" s="112">
        <f t="shared" si="53"/>
        <v>504.59999999999997</v>
      </c>
      <c r="H50" s="112">
        <f t="shared" si="53"/>
        <v>504.59999999999997</v>
      </c>
      <c r="I50" s="112">
        <f t="shared" si="53"/>
        <v>504.59999999999997</v>
      </c>
      <c r="J50" s="112">
        <f t="shared" si="53"/>
        <v>504.59999999999997</v>
      </c>
      <c r="K50" s="112">
        <f t="shared" si="53"/>
        <v>504.59999999999997</v>
      </c>
      <c r="L50" s="112">
        <f t="shared" si="53"/>
        <v>504.59999999999997</v>
      </c>
      <c r="M50" s="112">
        <f t="shared" si="53"/>
        <v>504.59999999999997</v>
      </c>
      <c r="N50" s="112">
        <f t="shared" si="53"/>
        <v>504.59999999999997</v>
      </c>
      <c r="O50" s="107">
        <f t="shared" si="50"/>
        <v>6055.200000000001</v>
      </c>
      <c r="P50" s="187">
        <f aca="true" t="shared" si="54" ref="P50:P55">O50/$O$49</f>
        <v>0.11368098590466044</v>
      </c>
      <c r="Q50" t="s">
        <v>149</v>
      </c>
    </row>
    <row r="51" spans="1:17" ht="15">
      <c r="A51" s="82">
        <v>1.06</v>
      </c>
      <c r="B51" s="18" t="s">
        <v>72</v>
      </c>
      <c r="C51" s="111">
        <f>C$48*$A$51</f>
        <v>31.8</v>
      </c>
      <c r="D51" s="112">
        <f aca="true" t="shared" si="55" ref="D51:N51">D$48*$A$51</f>
        <v>31.8</v>
      </c>
      <c r="E51" s="112">
        <f t="shared" si="55"/>
        <v>31.8</v>
      </c>
      <c r="F51" s="112">
        <f t="shared" si="55"/>
        <v>31.8</v>
      </c>
      <c r="G51" s="112">
        <f t="shared" si="55"/>
        <v>31.8</v>
      </c>
      <c r="H51" s="112">
        <f t="shared" si="55"/>
        <v>31.8</v>
      </c>
      <c r="I51" s="112">
        <f t="shared" si="55"/>
        <v>31.8</v>
      </c>
      <c r="J51" s="112">
        <f t="shared" si="55"/>
        <v>31.8</v>
      </c>
      <c r="K51" s="112">
        <f t="shared" si="55"/>
        <v>31.8</v>
      </c>
      <c r="L51" s="112">
        <f t="shared" si="55"/>
        <v>31.8</v>
      </c>
      <c r="M51" s="112">
        <f t="shared" si="55"/>
        <v>31.8</v>
      </c>
      <c r="N51" s="112">
        <f t="shared" si="55"/>
        <v>31.8</v>
      </c>
      <c r="O51" s="107">
        <f t="shared" si="50"/>
        <v>381.6000000000001</v>
      </c>
      <c r="P51" s="187">
        <f t="shared" si="54"/>
        <v>0.007164200062957198</v>
      </c>
      <c r="Q51" t="s">
        <v>148</v>
      </c>
    </row>
    <row r="52" spans="1:17" ht="15">
      <c r="A52" s="83">
        <v>239.8</v>
      </c>
      <c r="B52" t="s">
        <v>74</v>
      </c>
      <c r="C52" s="123">
        <f>C42/1000*$A$52</f>
        <v>1873.026243</v>
      </c>
      <c r="D52" s="124">
        <f>D42/1000*$A$52</f>
        <v>1752.6511392500001</v>
      </c>
      <c r="E52" s="124">
        <f aca="true" t="shared" si="56" ref="E52:N52">E42/1000*$A$52</f>
        <v>1422.8209270000002</v>
      </c>
      <c r="F52" s="124">
        <f t="shared" si="56"/>
        <v>1113.6926487500002</v>
      </c>
      <c r="G52" s="124">
        <f t="shared" si="56"/>
        <v>948.97462825</v>
      </c>
      <c r="H52" s="124">
        <f t="shared" si="56"/>
        <v>919.56435725</v>
      </c>
      <c r="I52" s="124">
        <f t="shared" si="56"/>
        <v>948.54538625</v>
      </c>
      <c r="J52" s="124">
        <f t="shared" si="56"/>
        <v>950.2845357500001</v>
      </c>
      <c r="K52" s="124">
        <f t="shared" si="56"/>
        <v>1152.25308825</v>
      </c>
      <c r="L52" s="124">
        <f t="shared" si="56"/>
        <v>1427.04890075</v>
      </c>
      <c r="M52" s="124">
        <f t="shared" si="56"/>
        <v>1811.28463725</v>
      </c>
      <c r="N52" s="124">
        <f t="shared" si="56"/>
        <v>1873.2141862500002</v>
      </c>
      <c r="O52" s="125">
        <f t="shared" si="50"/>
        <v>16193.360678000005</v>
      </c>
      <c r="P52" s="187">
        <f t="shared" si="54"/>
        <v>0.30401592135434025</v>
      </c>
      <c r="Q52" t="s">
        <v>166</v>
      </c>
    </row>
    <row r="53" spans="1:17" ht="15">
      <c r="A53" s="83">
        <v>135.8</v>
      </c>
      <c r="B53" t="s">
        <v>74</v>
      </c>
      <c r="C53" s="113">
        <f>C43/1000*$A$53</f>
        <v>2146.702635</v>
      </c>
      <c r="D53" s="114">
        <f>D43/1000*$A$53</f>
        <v>2008.1885022499998</v>
      </c>
      <c r="E53" s="114">
        <f aca="true" t="shared" si="57" ref="E53:N53">E43/1000*$A$53</f>
        <v>2395.4393470000005</v>
      </c>
      <c r="F53" s="114">
        <f t="shared" si="57"/>
        <v>2362.1055395000003</v>
      </c>
      <c r="G53" s="114">
        <f t="shared" si="57"/>
        <v>2670.51599675</v>
      </c>
      <c r="H53" s="114">
        <f t="shared" si="57"/>
        <v>2575.4196702500008</v>
      </c>
      <c r="I53" s="114">
        <f t="shared" si="57"/>
        <v>2670.2410017500006</v>
      </c>
      <c r="J53" s="114">
        <f t="shared" si="57"/>
        <v>2669.6511205000006</v>
      </c>
      <c r="K53" s="114">
        <f t="shared" si="57"/>
        <v>2439.20480125</v>
      </c>
      <c r="L53" s="114">
        <f t="shared" si="57"/>
        <v>2407.1904605000004</v>
      </c>
      <c r="M53" s="114">
        <f t="shared" si="57"/>
        <v>2076.5140655</v>
      </c>
      <c r="N53" s="114">
        <f t="shared" si="57"/>
        <v>2143.347696</v>
      </c>
      <c r="O53" s="110">
        <f t="shared" si="50"/>
        <v>28564.52083625001</v>
      </c>
      <c r="P53" s="187">
        <f t="shared" si="54"/>
        <v>0.5362734328443514</v>
      </c>
      <c r="Q53" t="s">
        <v>167</v>
      </c>
    </row>
    <row r="54" spans="1:21" s="18" customFormat="1" ht="15">
      <c r="A54" s="82">
        <v>6.5</v>
      </c>
      <c r="B54" s="18" t="s">
        <v>111</v>
      </c>
      <c r="C54" s="121">
        <f>C$41/1000*$A$54</f>
        <v>153.52096500000002</v>
      </c>
      <c r="D54" s="120">
        <f aca="true" t="shared" si="58" ref="D54:N54">D$41/1000*$A$54</f>
        <v>143.62817625000002</v>
      </c>
      <c r="E54" s="120">
        <f t="shared" si="58"/>
        <v>153.223395</v>
      </c>
      <c r="F54" s="120">
        <f t="shared" si="58"/>
        <v>143.24868187500002</v>
      </c>
      <c r="G54" s="120">
        <f t="shared" si="58"/>
        <v>153.5457625</v>
      </c>
      <c r="H54" s="120">
        <f t="shared" si="58"/>
        <v>148.19683125</v>
      </c>
      <c r="I54" s="120">
        <f t="shared" si="58"/>
        <v>153.52096500000002</v>
      </c>
      <c r="J54" s="120">
        <f t="shared" si="58"/>
        <v>153.539871875</v>
      </c>
      <c r="K54" s="120">
        <f t="shared" si="58"/>
        <v>147.98421625000003</v>
      </c>
      <c r="L54" s="120">
        <f t="shared" si="58"/>
        <v>153.900459375</v>
      </c>
      <c r="M54" s="120">
        <f t="shared" si="58"/>
        <v>148.487860625</v>
      </c>
      <c r="N54" s="120">
        <f t="shared" si="58"/>
        <v>153.365476875</v>
      </c>
      <c r="O54" s="122">
        <f t="shared" si="50"/>
        <v>1806.162661875</v>
      </c>
      <c r="P54" s="187">
        <f t="shared" si="54"/>
        <v>0.03390909501026156</v>
      </c>
      <c r="Q54" t="s">
        <v>150</v>
      </c>
      <c r="U54"/>
    </row>
    <row r="55" spans="1:21" ht="15.75" thickBot="1">
      <c r="A55" s="83">
        <v>22</v>
      </c>
      <c r="B55" t="s">
        <v>60</v>
      </c>
      <c r="C55" s="115">
        <f>$A$55</f>
        <v>22</v>
      </c>
      <c r="D55" s="116">
        <f aca="true" t="shared" si="59" ref="D55:N55">$A$55</f>
        <v>22</v>
      </c>
      <c r="E55" s="116">
        <f t="shared" si="59"/>
        <v>22</v>
      </c>
      <c r="F55" s="116">
        <f t="shared" si="59"/>
        <v>22</v>
      </c>
      <c r="G55" s="116">
        <f t="shared" si="59"/>
        <v>22</v>
      </c>
      <c r="H55" s="116">
        <f t="shared" si="59"/>
        <v>22</v>
      </c>
      <c r="I55" s="116">
        <f t="shared" si="59"/>
        <v>22</v>
      </c>
      <c r="J55" s="116">
        <f t="shared" si="59"/>
        <v>22</v>
      </c>
      <c r="K55" s="116">
        <f t="shared" si="59"/>
        <v>22</v>
      </c>
      <c r="L55" s="116">
        <f t="shared" si="59"/>
        <v>22</v>
      </c>
      <c r="M55" s="116">
        <f t="shared" si="59"/>
        <v>22</v>
      </c>
      <c r="N55" s="116">
        <f t="shared" si="59"/>
        <v>22</v>
      </c>
      <c r="O55" s="117">
        <f t="shared" si="50"/>
        <v>264</v>
      </c>
      <c r="P55" s="187">
        <f t="shared" si="54"/>
        <v>0.004956364823429507</v>
      </c>
      <c r="Q55" s="18" t="s">
        <v>147</v>
      </c>
      <c r="U55" s="18"/>
    </row>
    <row r="56" spans="3:15" ht="15"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</row>
    <row r="57" spans="2:15" ht="15">
      <c r="B57" s="20" t="s">
        <v>88</v>
      </c>
      <c r="C57" s="118">
        <f>C44+C49</f>
        <v>12437.944291999998</v>
      </c>
      <c r="D57" s="118">
        <f aca="true" t="shared" si="60" ref="D57:O57">D44+D49</f>
        <v>11677.245938</v>
      </c>
      <c r="E57" s="118">
        <f t="shared" si="60"/>
        <v>11997.15812</v>
      </c>
      <c r="F57" s="118">
        <f t="shared" si="60"/>
        <v>11054.46167825</v>
      </c>
      <c r="G57" s="118">
        <f t="shared" si="60"/>
        <v>11574.8598685</v>
      </c>
      <c r="H57" s="118">
        <f t="shared" si="60"/>
        <v>11196.942188</v>
      </c>
      <c r="I57" s="118">
        <f t="shared" si="60"/>
        <v>11572.8337655</v>
      </c>
      <c r="J57" s="118">
        <f t="shared" si="60"/>
        <v>11575.699772250002</v>
      </c>
      <c r="K57" s="118">
        <f t="shared" si="60"/>
        <v>11400.759687999998</v>
      </c>
      <c r="L57" s="118">
        <f t="shared" si="60"/>
        <v>12045.46749725</v>
      </c>
      <c r="M57" s="118">
        <f t="shared" si="60"/>
        <v>12050.46069075</v>
      </c>
      <c r="N57" s="118">
        <f t="shared" si="60"/>
        <v>12427.93449725</v>
      </c>
      <c r="O57" s="118">
        <f t="shared" si="60"/>
        <v>141011.76799575</v>
      </c>
    </row>
    <row r="58" spans="4:15" ht="15"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</row>
    <row r="59" spans="4:15" ht="15">
      <c r="D59" s="64"/>
      <c r="E59" s="64"/>
      <c r="F59" s="64"/>
      <c r="G59" s="64"/>
      <c r="H59" s="64"/>
      <c r="I59" s="64"/>
      <c r="J59" s="64"/>
      <c r="K59" s="64"/>
      <c r="L59" s="63"/>
      <c r="M59" s="63"/>
      <c r="N59" s="63"/>
      <c r="O59" s="63"/>
    </row>
    <row r="60" spans="13:15" ht="15">
      <c r="M60" s="16"/>
      <c r="O60" s="16"/>
    </row>
  </sheetData>
  <sheetProtection/>
  <mergeCells count="41">
    <mergeCell ref="L2:M2"/>
    <mergeCell ref="N2:O2"/>
    <mergeCell ref="AL2:AM2"/>
    <mergeCell ref="AN2:AO2"/>
    <mergeCell ref="P2:Q2"/>
    <mergeCell ref="T2:U2"/>
    <mergeCell ref="V2:W2"/>
    <mergeCell ref="AD2:AE2"/>
    <mergeCell ref="AF2:AG2"/>
    <mergeCell ref="AJ2:AK2"/>
    <mergeCell ref="D2:E2"/>
    <mergeCell ref="F2:G2"/>
    <mergeCell ref="H2:I2"/>
    <mergeCell ref="J2:K2"/>
    <mergeCell ref="C1:Q1"/>
    <mergeCell ref="S1:AG1"/>
    <mergeCell ref="AI1:AW1"/>
    <mergeCell ref="AY1:BM1"/>
    <mergeCell ref="C29:D29"/>
    <mergeCell ref="E29:F29"/>
    <mergeCell ref="S29:T29"/>
    <mergeCell ref="U29:V29"/>
    <mergeCell ref="BL2:BM2"/>
    <mergeCell ref="AR2:AS2"/>
    <mergeCell ref="AT2:AU2"/>
    <mergeCell ref="AV2:AW2"/>
    <mergeCell ref="AZ2:BA2"/>
    <mergeCell ref="BB2:BC2"/>
    <mergeCell ref="BD2:BE2"/>
    <mergeCell ref="BJ2:BK2"/>
    <mergeCell ref="BH2:BI2"/>
    <mergeCell ref="AK29:AL29"/>
    <mergeCell ref="AY29:AZ29"/>
    <mergeCell ref="BA29:BB29"/>
    <mergeCell ref="P40:T40"/>
    <mergeCell ref="Z2:AA2"/>
    <mergeCell ref="AB2:AC2"/>
    <mergeCell ref="BF2:BG2"/>
    <mergeCell ref="X2:Y2"/>
    <mergeCell ref="AI29:AJ29"/>
    <mergeCell ref="AP2:AQ2"/>
  </mergeCells>
  <printOptions/>
  <pageMargins left="0.7" right="0.7" top="0.75" bottom="0.75" header="0.3" footer="0.3"/>
  <pageSetup horizontalDpi="600" verticalDpi="600" orientation="portrait" paperSize="9" r:id="rId1"/>
  <ignoredErrors>
    <ignoredError sqref="U4:U27 W4:W27 Y4:Y27 AA4:AA27 AC4:AC27 AE4:AE27 AK4:AK27 AM4:AM27 AO4:AO27 AQ4:AQ27 AS4:AS27 AU4:AU27 BC4:BC27 BA4:BA27 BE4:BE27 BG4:BG27 BI4:BI27 BK4:BK27 E4:E27 G4:G27 I4:I27 K4:K27 M4:M27 O4:O2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O60"/>
  <sheetViews>
    <sheetView zoomScalePageLayoutView="0" workbookViewId="0" topLeftCell="A31">
      <selection activeCell="O57" sqref="O57"/>
    </sheetView>
  </sheetViews>
  <sheetFormatPr defaultColWidth="9.140625" defaultRowHeight="15"/>
  <cols>
    <col min="1" max="1" width="20.8515625" style="0" customWidth="1"/>
    <col min="2" max="2" width="39.57421875" style="0" customWidth="1"/>
    <col min="3" max="3" width="14.421875" style="0" customWidth="1"/>
    <col min="4" max="4" width="14.57421875" style="0" customWidth="1"/>
    <col min="5" max="5" width="14.421875" style="0" customWidth="1"/>
    <col min="6" max="6" width="11.00390625" style="0" customWidth="1"/>
    <col min="15" max="15" width="12.8515625" style="0" customWidth="1"/>
    <col min="17" max="17" width="11.8515625" style="0" customWidth="1"/>
    <col min="19" max="28" width="9.140625" style="71" customWidth="1"/>
    <col min="29" max="29" width="13.00390625" style="71" customWidth="1"/>
    <col min="30" max="32" width="9.140625" style="71" customWidth="1"/>
    <col min="33" max="33" width="14.00390625" style="71" customWidth="1"/>
    <col min="34" max="34" width="9.140625" style="18" customWidth="1"/>
    <col min="41" max="41" width="12.140625" style="0" customWidth="1"/>
  </cols>
  <sheetData>
    <row r="1" spans="3:41" ht="15.75" thickBot="1">
      <c r="C1" s="21"/>
      <c r="D1" s="211"/>
      <c r="E1" s="211"/>
      <c r="F1" s="211"/>
      <c r="G1" s="211"/>
      <c r="H1" s="211"/>
      <c r="I1" s="21"/>
      <c r="J1" s="21"/>
      <c r="K1" s="21"/>
      <c r="L1" s="21"/>
      <c r="M1" s="21"/>
      <c r="N1" s="21"/>
      <c r="O1" s="21"/>
      <c r="P1" s="21"/>
      <c r="Q1" s="21"/>
      <c r="T1" s="91"/>
      <c r="U1" s="91"/>
      <c r="V1" s="91"/>
      <c r="AF1" s="91"/>
      <c r="AG1" s="91"/>
      <c r="AH1" s="71"/>
      <c r="AI1" s="71"/>
      <c r="AJ1" s="71"/>
      <c r="AK1" s="71"/>
      <c r="AL1" s="71"/>
      <c r="AM1" s="71"/>
      <c r="AN1" s="71"/>
      <c r="AO1" s="71"/>
    </row>
    <row r="2" spans="3:41" ht="15">
      <c r="C2" s="45"/>
      <c r="D2" s="207" t="s">
        <v>0</v>
      </c>
      <c r="E2" s="207"/>
      <c r="F2" s="207" t="s">
        <v>1</v>
      </c>
      <c r="G2" s="207"/>
      <c r="H2" s="207" t="s">
        <v>2</v>
      </c>
      <c r="I2" s="207"/>
      <c r="J2" s="207" t="s">
        <v>3</v>
      </c>
      <c r="K2" s="207"/>
      <c r="L2" s="207" t="s">
        <v>4</v>
      </c>
      <c r="M2" s="207"/>
      <c r="N2" s="207" t="s">
        <v>5</v>
      </c>
      <c r="O2" s="207"/>
      <c r="P2" s="207" t="s">
        <v>6</v>
      </c>
      <c r="Q2" s="208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</row>
    <row r="3" spans="3:41" ht="15">
      <c r="C3" s="46" t="s">
        <v>7</v>
      </c>
      <c r="D3" s="44" t="s">
        <v>121</v>
      </c>
      <c r="E3" s="44" t="s">
        <v>122</v>
      </c>
      <c r="F3" s="44" t="s">
        <v>121</v>
      </c>
      <c r="G3" s="44" t="s">
        <v>122</v>
      </c>
      <c r="H3" s="44" t="s">
        <v>121</v>
      </c>
      <c r="I3" s="44" t="s">
        <v>122</v>
      </c>
      <c r="J3" s="44" t="s">
        <v>121</v>
      </c>
      <c r="K3" s="44" t="s">
        <v>122</v>
      </c>
      <c r="L3" s="44" t="s">
        <v>121</v>
      </c>
      <c r="M3" s="44" t="s">
        <v>122</v>
      </c>
      <c r="N3" s="44" t="s">
        <v>121</v>
      </c>
      <c r="O3" s="44" t="s">
        <v>122</v>
      </c>
      <c r="P3" s="44" t="s">
        <v>121</v>
      </c>
      <c r="Q3" s="47" t="s">
        <v>122</v>
      </c>
      <c r="AH3" s="71"/>
      <c r="AI3" s="71"/>
      <c r="AJ3" s="71"/>
      <c r="AK3" s="71"/>
      <c r="AL3" s="71"/>
      <c r="AM3" s="71"/>
      <c r="AN3" s="71"/>
      <c r="AO3" s="71"/>
    </row>
    <row r="4" spans="3:41" ht="15">
      <c r="C4" s="138" t="s">
        <v>8</v>
      </c>
      <c r="D4" s="139">
        <f>$E$30</f>
        <v>2</v>
      </c>
      <c r="E4" s="178">
        <f>'B21'!E4</f>
        <v>35.76375</v>
      </c>
      <c r="F4" s="139">
        <f>$E$30</f>
        <v>2</v>
      </c>
      <c r="G4" s="178">
        <f>'B21'!G4</f>
        <v>33.87375</v>
      </c>
      <c r="H4" s="139">
        <f>$E$30</f>
        <v>2</v>
      </c>
      <c r="I4" s="178">
        <f>'B21'!I4</f>
        <v>35.6025</v>
      </c>
      <c r="J4" s="139">
        <f>$E$30</f>
        <v>2</v>
      </c>
      <c r="K4" s="178">
        <f>'B21'!K4</f>
        <v>32.985</v>
      </c>
      <c r="L4" s="139">
        <f>$E$30</f>
        <v>2</v>
      </c>
      <c r="M4" s="180">
        <f>'B21'!M4</f>
        <v>32.47875</v>
      </c>
      <c r="N4" s="139">
        <f>$E$30</f>
        <v>2</v>
      </c>
      <c r="O4" s="180">
        <f>'B21'!O4</f>
        <v>29.95375</v>
      </c>
      <c r="P4" s="139">
        <f>$E$30</f>
        <v>2</v>
      </c>
      <c r="Q4" s="181">
        <f>'B21'!Q4</f>
        <v>29.54</v>
      </c>
      <c r="S4" s="88"/>
      <c r="T4" s="89"/>
      <c r="U4" s="22"/>
      <c r="V4" s="89"/>
      <c r="W4" s="22"/>
      <c r="X4" s="89"/>
      <c r="Y4" s="22"/>
      <c r="Z4" s="89"/>
      <c r="AA4" s="22"/>
      <c r="AB4" s="89"/>
      <c r="AC4" s="22"/>
      <c r="AD4" s="89"/>
      <c r="AE4" s="22"/>
      <c r="AF4" s="89"/>
      <c r="AG4" s="22"/>
      <c r="AH4" s="89"/>
      <c r="AI4" s="22"/>
      <c r="AJ4" s="89"/>
      <c r="AK4" s="22"/>
      <c r="AL4" s="89"/>
      <c r="AM4" s="22"/>
      <c r="AN4" s="89"/>
      <c r="AO4" s="22"/>
    </row>
    <row r="5" spans="3:41" ht="15">
      <c r="C5" s="138" t="s">
        <v>9</v>
      </c>
      <c r="D5" s="139">
        <f aca="true" t="shared" si="0" ref="D5:P9">$E$30</f>
        <v>2</v>
      </c>
      <c r="E5" s="178">
        <f>'B21'!E5</f>
        <v>35.6125</v>
      </c>
      <c r="F5" s="139">
        <f t="shared" si="0"/>
        <v>2</v>
      </c>
      <c r="G5" s="178">
        <f>'B21'!G5</f>
        <v>33.65375</v>
      </c>
      <c r="H5" s="139">
        <f t="shared" si="0"/>
        <v>2</v>
      </c>
      <c r="I5" s="178">
        <f>'B21'!I5</f>
        <v>32.46625</v>
      </c>
      <c r="J5" s="139">
        <f t="shared" si="0"/>
        <v>2</v>
      </c>
      <c r="K5" s="178">
        <f>'B21'!K5</f>
        <v>32.82125</v>
      </c>
      <c r="L5" s="139">
        <f t="shared" si="0"/>
        <v>2</v>
      </c>
      <c r="M5" s="180">
        <f>'B21'!M5</f>
        <v>32.13625</v>
      </c>
      <c r="N5" s="139">
        <f t="shared" si="0"/>
        <v>2</v>
      </c>
      <c r="O5" s="180">
        <f>'B21'!O5</f>
        <v>32.3725</v>
      </c>
      <c r="P5" s="139">
        <f t="shared" si="0"/>
        <v>2</v>
      </c>
      <c r="Q5" s="181">
        <f>'B21'!Q5</f>
        <v>30.2225</v>
      </c>
      <c r="S5" s="88"/>
      <c r="T5" s="89"/>
      <c r="U5" s="22"/>
      <c r="V5" s="89"/>
      <c r="W5" s="22"/>
      <c r="X5" s="89"/>
      <c r="Y5" s="22"/>
      <c r="Z5" s="89"/>
      <c r="AA5" s="22"/>
      <c r="AB5" s="89"/>
      <c r="AC5" s="22"/>
      <c r="AD5" s="89"/>
      <c r="AE5" s="22"/>
      <c r="AF5" s="89"/>
      <c r="AG5" s="22"/>
      <c r="AH5" s="89"/>
      <c r="AI5" s="22"/>
      <c r="AJ5" s="89"/>
      <c r="AK5" s="22"/>
      <c r="AL5" s="89"/>
      <c r="AM5" s="22"/>
      <c r="AN5" s="89"/>
      <c r="AO5" s="22"/>
    </row>
    <row r="6" spans="3:41" ht="15">
      <c r="C6" s="138" t="s">
        <v>10</v>
      </c>
      <c r="D6" s="139">
        <f t="shared" si="0"/>
        <v>2</v>
      </c>
      <c r="E6" s="178">
        <f>'B21'!E6</f>
        <v>35.10375</v>
      </c>
      <c r="F6" s="139">
        <f t="shared" si="0"/>
        <v>2</v>
      </c>
      <c r="G6" s="178">
        <f>'B21'!G6</f>
        <v>34.0875</v>
      </c>
      <c r="H6" s="139">
        <f t="shared" si="0"/>
        <v>2</v>
      </c>
      <c r="I6" s="178">
        <f>'B21'!I6</f>
        <v>32.1325</v>
      </c>
      <c r="J6" s="139">
        <f t="shared" si="0"/>
        <v>2</v>
      </c>
      <c r="K6" s="178">
        <f>'B21'!K6</f>
        <v>32.64375</v>
      </c>
      <c r="L6" s="139">
        <f t="shared" si="0"/>
        <v>2</v>
      </c>
      <c r="M6" s="180">
        <f>'B21'!M6</f>
        <v>34.91875</v>
      </c>
      <c r="N6" s="139">
        <f t="shared" si="0"/>
        <v>2</v>
      </c>
      <c r="O6" s="180">
        <f>'B21'!O6</f>
        <v>30.48375</v>
      </c>
      <c r="P6" s="139">
        <f t="shared" si="0"/>
        <v>2</v>
      </c>
      <c r="Q6" s="181">
        <f>'B21'!Q6</f>
        <v>30.13625</v>
      </c>
      <c r="S6" s="88"/>
      <c r="T6" s="89"/>
      <c r="U6" s="22"/>
      <c r="V6" s="89"/>
      <c r="W6" s="22"/>
      <c r="X6" s="89"/>
      <c r="Y6" s="22"/>
      <c r="Z6" s="89"/>
      <c r="AA6" s="22"/>
      <c r="AB6" s="89"/>
      <c r="AC6" s="22"/>
      <c r="AD6" s="89"/>
      <c r="AE6" s="22"/>
      <c r="AF6" s="89"/>
      <c r="AG6" s="22"/>
      <c r="AH6" s="89"/>
      <c r="AI6" s="22"/>
      <c r="AJ6" s="89"/>
      <c r="AK6" s="22"/>
      <c r="AL6" s="89"/>
      <c r="AM6" s="22"/>
      <c r="AN6" s="89"/>
      <c r="AO6" s="22"/>
    </row>
    <row r="7" spans="3:41" ht="15">
      <c r="C7" s="138" t="s">
        <v>11</v>
      </c>
      <c r="D7" s="139">
        <f t="shared" si="0"/>
        <v>2</v>
      </c>
      <c r="E7" s="178">
        <f>'B21'!E7</f>
        <v>35.01</v>
      </c>
      <c r="F7" s="139">
        <f t="shared" si="0"/>
        <v>2</v>
      </c>
      <c r="G7" s="178">
        <f>'B21'!G7</f>
        <v>32.96375</v>
      </c>
      <c r="H7" s="139">
        <f t="shared" si="0"/>
        <v>2</v>
      </c>
      <c r="I7" s="178">
        <f>'B21'!I7</f>
        <v>31.89125</v>
      </c>
      <c r="J7" s="139">
        <f t="shared" si="0"/>
        <v>2</v>
      </c>
      <c r="K7" s="178">
        <f>'B21'!K7</f>
        <v>33.10375</v>
      </c>
      <c r="L7" s="139">
        <f t="shared" si="0"/>
        <v>2</v>
      </c>
      <c r="M7" s="180">
        <f>'B21'!M7</f>
        <v>33.585</v>
      </c>
      <c r="N7" s="139">
        <f t="shared" si="0"/>
        <v>2</v>
      </c>
      <c r="O7" s="180">
        <f>'B21'!O7</f>
        <v>30.63125</v>
      </c>
      <c r="P7" s="139">
        <f t="shared" si="0"/>
        <v>2</v>
      </c>
      <c r="Q7" s="181">
        <f>'B21'!Q7</f>
        <v>30.7375</v>
      </c>
      <c r="S7" s="88"/>
      <c r="T7" s="89"/>
      <c r="U7" s="22"/>
      <c r="V7" s="89"/>
      <c r="W7" s="22"/>
      <c r="X7" s="89"/>
      <c r="Y7" s="22"/>
      <c r="Z7" s="89"/>
      <c r="AA7" s="22"/>
      <c r="AB7" s="89"/>
      <c r="AC7" s="22"/>
      <c r="AD7" s="89"/>
      <c r="AE7" s="22"/>
      <c r="AF7" s="89"/>
      <c r="AG7" s="22"/>
      <c r="AH7" s="89"/>
      <c r="AI7" s="22"/>
      <c r="AJ7" s="89"/>
      <c r="AK7" s="22"/>
      <c r="AL7" s="89"/>
      <c r="AM7" s="22"/>
      <c r="AN7" s="89"/>
      <c r="AO7" s="22"/>
    </row>
    <row r="8" spans="3:41" ht="15">
      <c r="C8" s="138" t="s">
        <v>12</v>
      </c>
      <c r="D8" s="139">
        <f t="shared" si="0"/>
        <v>2</v>
      </c>
      <c r="E8" s="178">
        <f>'B21'!E8</f>
        <v>35.835</v>
      </c>
      <c r="F8" s="139">
        <f t="shared" si="0"/>
        <v>2</v>
      </c>
      <c r="G8" s="178">
        <f>'B21'!G8</f>
        <v>31.34125</v>
      </c>
      <c r="H8" s="139">
        <f t="shared" si="0"/>
        <v>2</v>
      </c>
      <c r="I8" s="178">
        <f>'B21'!I8</f>
        <v>32.03</v>
      </c>
      <c r="J8" s="139">
        <f t="shared" si="0"/>
        <v>2</v>
      </c>
      <c r="K8" s="178">
        <f>'B21'!K8</f>
        <v>34.925</v>
      </c>
      <c r="L8" s="139">
        <f t="shared" si="0"/>
        <v>2</v>
      </c>
      <c r="M8" s="180">
        <f>'B21'!M8</f>
        <v>32.90625</v>
      </c>
      <c r="N8" s="139">
        <f t="shared" si="0"/>
        <v>2</v>
      </c>
      <c r="O8" s="180">
        <f>'B21'!O8</f>
        <v>29.5425</v>
      </c>
      <c r="P8" s="139">
        <f t="shared" si="0"/>
        <v>2</v>
      </c>
      <c r="Q8" s="181">
        <f>'B21'!Q8</f>
        <v>30.06375</v>
      </c>
      <c r="S8" s="88"/>
      <c r="T8" s="89"/>
      <c r="U8" s="22"/>
      <c r="V8" s="89"/>
      <c r="W8" s="22"/>
      <c r="X8" s="89"/>
      <c r="Y8" s="22"/>
      <c r="Z8" s="89"/>
      <c r="AA8" s="22"/>
      <c r="AB8" s="89"/>
      <c r="AC8" s="22"/>
      <c r="AD8" s="89"/>
      <c r="AE8" s="22"/>
      <c r="AF8" s="89"/>
      <c r="AG8" s="22"/>
      <c r="AH8" s="89"/>
      <c r="AI8" s="22"/>
      <c r="AJ8" s="89"/>
      <c r="AK8" s="22"/>
      <c r="AL8" s="22"/>
      <c r="AM8" s="22"/>
      <c r="AN8" s="89"/>
      <c r="AO8" s="22"/>
    </row>
    <row r="9" spans="3:41" ht="15">
      <c r="C9" s="138" t="s">
        <v>13</v>
      </c>
      <c r="D9" s="139">
        <f t="shared" si="0"/>
        <v>2</v>
      </c>
      <c r="E9" s="178">
        <f>'B21'!E9</f>
        <v>34.595</v>
      </c>
      <c r="F9" s="139">
        <f t="shared" si="0"/>
        <v>2</v>
      </c>
      <c r="G9" s="178">
        <f>'B21'!G9</f>
        <v>31.09</v>
      </c>
      <c r="H9" s="139">
        <f t="shared" si="0"/>
        <v>2</v>
      </c>
      <c r="I9" s="178">
        <f>'B21'!I9</f>
        <v>31.16625</v>
      </c>
      <c r="J9" s="139">
        <f t="shared" si="0"/>
        <v>2</v>
      </c>
      <c r="K9" s="178">
        <f>'B21'!K9</f>
        <v>34.59</v>
      </c>
      <c r="L9" s="139">
        <f t="shared" si="0"/>
        <v>2</v>
      </c>
      <c r="M9" s="180">
        <f>'B21'!M9</f>
        <v>29.90625</v>
      </c>
      <c r="N9" s="139">
        <f t="shared" si="0"/>
        <v>2</v>
      </c>
      <c r="O9" s="180">
        <f>'B21'!O9</f>
        <v>30.15</v>
      </c>
      <c r="P9" s="139">
        <f t="shared" si="0"/>
        <v>2</v>
      </c>
      <c r="Q9" s="181">
        <f>'B21'!Q9</f>
        <v>30.25375</v>
      </c>
      <c r="S9" s="88"/>
      <c r="T9" s="89"/>
      <c r="U9" s="22"/>
      <c r="V9" s="89"/>
      <c r="W9" s="22"/>
      <c r="X9" s="89"/>
      <c r="Y9" s="22"/>
      <c r="Z9" s="89"/>
      <c r="AA9" s="22"/>
      <c r="AB9" s="89"/>
      <c r="AC9" s="22"/>
      <c r="AD9" s="89"/>
      <c r="AE9" s="22"/>
      <c r="AF9" s="89"/>
      <c r="AG9" s="22"/>
      <c r="AH9" s="89"/>
      <c r="AI9" s="22"/>
      <c r="AJ9" s="89"/>
      <c r="AK9" s="22"/>
      <c r="AL9" s="89"/>
      <c r="AM9" s="22"/>
      <c r="AN9" s="89"/>
      <c r="AO9" s="22"/>
    </row>
    <row r="10" spans="3:41" ht="15">
      <c r="C10" s="138" t="s">
        <v>14</v>
      </c>
      <c r="D10" s="140">
        <f aca="true" t="shared" si="1" ref="D10:P24">$C$30</f>
        <v>1</v>
      </c>
      <c r="E10" s="178">
        <f>'B21'!E10</f>
        <v>34.46125</v>
      </c>
      <c r="F10" s="140">
        <f t="shared" si="1"/>
        <v>1</v>
      </c>
      <c r="G10" s="178">
        <f>'B21'!G10</f>
        <v>31.9425</v>
      </c>
      <c r="H10" s="140">
        <f t="shared" si="1"/>
        <v>1</v>
      </c>
      <c r="I10" s="178">
        <f>'B21'!I10</f>
        <v>32.82125</v>
      </c>
      <c r="J10" s="140">
        <f t="shared" si="1"/>
        <v>1</v>
      </c>
      <c r="K10" s="178">
        <f>'B21'!K10</f>
        <v>34.2075</v>
      </c>
      <c r="L10" s="140">
        <f t="shared" si="1"/>
        <v>1</v>
      </c>
      <c r="M10" s="180">
        <f>'B21'!M10</f>
        <v>30.2575</v>
      </c>
      <c r="N10" s="140">
        <f t="shared" si="1"/>
        <v>1</v>
      </c>
      <c r="O10" s="180">
        <f>'B21'!O10</f>
        <v>30.7725</v>
      </c>
      <c r="P10" s="140">
        <f t="shared" si="1"/>
        <v>1</v>
      </c>
      <c r="Q10" s="181">
        <f>'B21'!Q10</f>
        <v>30.6525</v>
      </c>
      <c r="S10" s="88"/>
      <c r="T10" s="89"/>
      <c r="U10" s="22"/>
      <c r="V10" s="89"/>
      <c r="W10" s="22"/>
      <c r="X10" s="89"/>
      <c r="Y10" s="22"/>
      <c r="Z10" s="89"/>
      <c r="AA10" s="22"/>
      <c r="AB10" s="89"/>
      <c r="AC10" s="22"/>
      <c r="AD10" s="89"/>
      <c r="AE10" s="22"/>
      <c r="AF10" s="89"/>
      <c r="AG10" s="22"/>
      <c r="AH10" s="89"/>
      <c r="AI10" s="22"/>
      <c r="AJ10" s="89"/>
      <c r="AK10" s="22"/>
      <c r="AL10" s="89"/>
      <c r="AM10" s="22"/>
      <c r="AN10" s="89"/>
      <c r="AO10" s="22"/>
    </row>
    <row r="11" spans="3:41" ht="15">
      <c r="C11" s="138" t="s">
        <v>15</v>
      </c>
      <c r="D11" s="140">
        <f t="shared" si="1"/>
        <v>1</v>
      </c>
      <c r="E11" s="178">
        <f>'B21'!E11</f>
        <v>35.66875</v>
      </c>
      <c r="F11" s="140">
        <f t="shared" si="1"/>
        <v>1</v>
      </c>
      <c r="G11" s="178">
        <f>'B21'!G11</f>
        <v>31.22125</v>
      </c>
      <c r="H11" s="140">
        <f t="shared" si="1"/>
        <v>1</v>
      </c>
      <c r="I11" s="178">
        <f>'B21'!I11</f>
        <v>33.63875</v>
      </c>
      <c r="J11" s="140">
        <f t="shared" si="1"/>
        <v>1</v>
      </c>
      <c r="K11" s="178">
        <f>'B21'!K11</f>
        <v>33.2825</v>
      </c>
      <c r="L11" s="140">
        <f t="shared" si="1"/>
        <v>1</v>
      </c>
      <c r="M11" s="180">
        <f>'B21'!M11</f>
        <v>31.605</v>
      </c>
      <c r="N11" s="140">
        <f t="shared" si="1"/>
        <v>1</v>
      </c>
      <c r="O11" s="180">
        <f>'B21'!O11</f>
        <v>31.23125</v>
      </c>
      <c r="P11" s="140">
        <f t="shared" si="1"/>
        <v>1</v>
      </c>
      <c r="Q11" s="181">
        <f>'B21'!Q11</f>
        <v>31.21125</v>
      </c>
      <c r="S11" s="88"/>
      <c r="T11" s="89"/>
      <c r="U11" s="22"/>
      <c r="V11" s="89"/>
      <c r="W11" s="22"/>
      <c r="X11" s="89"/>
      <c r="Y11" s="22"/>
      <c r="Z11" s="89"/>
      <c r="AA11" s="22"/>
      <c r="AB11" s="89"/>
      <c r="AC11" s="22"/>
      <c r="AD11" s="89"/>
      <c r="AE11" s="22"/>
      <c r="AF11" s="89"/>
      <c r="AG11" s="22"/>
      <c r="AH11" s="89"/>
      <c r="AI11" s="22"/>
      <c r="AJ11" s="89"/>
      <c r="AK11" s="22"/>
      <c r="AL11" s="89"/>
      <c r="AM11" s="22"/>
      <c r="AN11" s="89"/>
      <c r="AO11" s="22"/>
    </row>
    <row r="12" spans="3:41" ht="15">
      <c r="C12" s="138" t="s">
        <v>16</v>
      </c>
      <c r="D12" s="140">
        <f t="shared" si="1"/>
        <v>1</v>
      </c>
      <c r="E12" s="178">
        <f>'B21'!E12</f>
        <v>33.70875</v>
      </c>
      <c r="F12" s="140">
        <f t="shared" si="1"/>
        <v>1</v>
      </c>
      <c r="G12" s="178">
        <f>'B21'!G12</f>
        <v>30.64875</v>
      </c>
      <c r="H12" s="140">
        <f t="shared" si="1"/>
        <v>1</v>
      </c>
      <c r="I12" s="178">
        <f>'B21'!I12</f>
        <v>31.00625</v>
      </c>
      <c r="J12" s="140">
        <f t="shared" si="1"/>
        <v>1</v>
      </c>
      <c r="K12" s="178">
        <f>'B21'!K12</f>
        <v>31.30875</v>
      </c>
      <c r="L12" s="140">
        <f t="shared" si="1"/>
        <v>1</v>
      </c>
      <c r="M12" s="180">
        <f>'B21'!M12</f>
        <v>32.465</v>
      </c>
      <c r="N12" s="140">
        <f t="shared" si="1"/>
        <v>1</v>
      </c>
      <c r="O12" s="180">
        <f>'B21'!O12</f>
        <v>33.28</v>
      </c>
      <c r="P12" s="140">
        <f t="shared" si="1"/>
        <v>1</v>
      </c>
      <c r="Q12" s="181">
        <f>'B21'!Q12</f>
        <v>30.1775</v>
      </c>
      <c r="S12" s="88"/>
      <c r="T12" s="89"/>
      <c r="U12" s="22"/>
      <c r="V12" s="89"/>
      <c r="W12" s="22"/>
      <c r="X12" s="89"/>
      <c r="Y12" s="22"/>
      <c r="Z12" s="89"/>
      <c r="AA12" s="22"/>
      <c r="AB12" s="89"/>
      <c r="AC12" s="22"/>
      <c r="AD12" s="89"/>
      <c r="AE12" s="22"/>
      <c r="AF12" s="89"/>
      <c r="AG12" s="22"/>
      <c r="AH12" s="89"/>
      <c r="AI12" s="22"/>
      <c r="AJ12" s="89"/>
      <c r="AK12" s="22"/>
      <c r="AL12" s="89"/>
      <c r="AM12" s="22"/>
      <c r="AN12" s="89"/>
      <c r="AO12" s="22"/>
    </row>
    <row r="13" spans="3:41" ht="15">
      <c r="C13" s="138" t="s">
        <v>17</v>
      </c>
      <c r="D13" s="140">
        <f t="shared" si="1"/>
        <v>1</v>
      </c>
      <c r="E13" s="178">
        <f>'B21'!E13</f>
        <v>34.1225</v>
      </c>
      <c r="F13" s="140">
        <f t="shared" si="1"/>
        <v>1</v>
      </c>
      <c r="G13" s="178">
        <f>'B21'!G13</f>
        <v>29.6225</v>
      </c>
      <c r="H13" s="140">
        <f t="shared" si="1"/>
        <v>1</v>
      </c>
      <c r="I13" s="178">
        <f>'B21'!I13</f>
        <v>33.71375</v>
      </c>
      <c r="J13" s="140">
        <f t="shared" si="1"/>
        <v>1</v>
      </c>
      <c r="K13" s="178">
        <f>'B21'!K13</f>
        <v>31.08375</v>
      </c>
      <c r="L13" s="140">
        <f t="shared" si="1"/>
        <v>1</v>
      </c>
      <c r="M13" s="180">
        <f>'B21'!M13</f>
        <v>33.33625</v>
      </c>
      <c r="N13" s="140">
        <f t="shared" si="1"/>
        <v>1</v>
      </c>
      <c r="O13" s="180">
        <f>'B21'!O13</f>
        <v>32.81</v>
      </c>
      <c r="P13" s="140">
        <f t="shared" si="1"/>
        <v>1</v>
      </c>
      <c r="Q13" s="181">
        <f>'B21'!Q13</f>
        <v>29.3875</v>
      </c>
      <c r="S13" s="88"/>
      <c r="T13" s="89"/>
      <c r="U13" s="22"/>
      <c r="V13" s="89"/>
      <c r="W13" s="22"/>
      <c r="X13" s="89"/>
      <c r="Y13" s="22"/>
      <c r="Z13" s="89"/>
      <c r="AA13" s="22"/>
      <c r="AB13" s="89"/>
      <c r="AC13" s="22"/>
      <c r="AD13" s="89"/>
      <c r="AE13" s="22"/>
      <c r="AF13" s="89"/>
      <c r="AG13" s="22"/>
      <c r="AH13" s="89"/>
      <c r="AI13" s="22"/>
      <c r="AJ13" s="89"/>
      <c r="AK13" s="22"/>
      <c r="AL13" s="89"/>
      <c r="AM13" s="22"/>
      <c r="AN13" s="89"/>
      <c r="AO13" s="22"/>
    </row>
    <row r="14" spans="3:41" ht="15">
      <c r="C14" s="138" t="s">
        <v>18</v>
      </c>
      <c r="D14" s="140">
        <f t="shared" si="1"/>
        <v>1</v>
      </c>
      <c r="E14" s="178">
        <f>'B21'!E14</f>
        <v>34.13125</v>
      </c>
      <c r="F14" s="140">
        <f t="shared" si="1"/>
        <v>1</v>
      </c>
      <c r="G14" s="178">
        <f>'B21'!G14</f>
        <v>30.94375</v>
      </c>
      <c r="H14" s="140">
        <f t="shared" si="1"/>
        <v>1</v>
      </c>
      <c r="I14" s="178">
        <f>'B21'!I14</f>
        <v>32.17375</v>
      </c>
      <c r="J14" s="140">
        <f t="shared" si="1"/>
        <v>1</v>
      </c>
      <c r="K14" s="178">
        <f>'B21'!K14</f>
        <v>30.935</v>
      </c>
      <c r="L14" s="140">
        <f t="shared" si="1"/>
        <v>1</v>
      </c>
      <c r="M14" s="180">
        <f>'B21'!M14</f>
        <v>32.27375</v>
      </c>
      <c r="N14" s="140">
        <f t="shared" si="1"/>
        <v>1</v>
      </c>
      <c r="O14" s="180">
        <f>'B21'!O14</f>
        <v>30.82</v>
      </c>
      <c r="P14" s="140">
        <f t="shared" si="1"/>
        <v>1</v>
      </c>
      <c r="Q14" s="181">
        <f>'B21'!Q14</f>
        <v>29.39875</v>
      </c>
      <c r="S14" s="88"/>
      <c r="T14" s="89"/>
      <c r="U14" s="22"/>
      <c r="V14" s="89"/>
      <c r="W14" s="22"/>
      <c r="X14" s="89"/>
      <c r="Y14" s="22"/>
      <c r="Z14" s="89"/>
      <c r="AA14" s="22"/>
      <c r="AB14" s="89"/>
      <c r="AC14" s="22"/>
      <c r="AD14" s="89"/>
      <c r="AE14" s="22"/>
      <c r="AF14" s="89"/>
      <c r="AG14" s="22"/>
      <c r="AH14" s="89"/>
      <c r="AI14" s="22"/>
      <c r="AJ14" s="89"/>
      <c r="AK14" s="22"/>
      <c r="AL14" s="89"/>
      <c r="AM14" s="22"/>
      <c r="AN14" s="89"/>
      <c r="AO14" s="22"/>
    </row>
    <row r="15" spans="3:41" ht="15">
      <c r="C15" s="138" t="s">
        <v>19</v>
      </c>
      <c r="D15" s="140">
        <f t="shared" si="1"/>
        <v>1</v>
      </c>
      <c r="E15" s="178">
        <f>'B21'!E15</f>
        <v>34.64125</v>
      </c>
      <c r="F15" s="140">
        <f t="shared" si="1"/>
        <v>1</v>
      </c>
      <c r="G15" s="178">
        <f>'B21'!G15</f>
        <v>30.585</v>
      </c>
      <c r="H15" s="140">
        <f t="shared" si="1"/>
        <v>1</v>
      </c>
      <c r="I15" s="178">
        <f>'B21'!I15</f>
        <v>31.2575</v>
      </c>
      <c r="J15" s="140">
        <f t="shared" si="1"/>
        <v>1</v>
      </c>
      <c r="K15" s="178">
        <f>'B21'!K15</f>
        <v>30.72375</v>
      </c>
      <c r="L15" s="140">
        <f t="shared" si="1"/>
        <v>1</v>
      </c>
      <c r="M15" s="180">
        <f>'B21'!M15</f>
        <v>31.52375</v>
      </c>
      <c r="N15" s="140">
        <f t="shared" si="1"/>
        <v>1</v>
      </c>
      <c r="O15" s="180">
        <f>'B21'!O15</f>
        <v>28.1675</v>
      </c>
      <c r="P15" s="140">
        <f t="shared" si="1"/>
        <v>1</v>
      </c>
      <c r="Q15" s="181">
        <f>'B21'!Q15</f>
        <v>28.90875</v>
      </c>
      <c r="S15" s="88"/>
      <c r="T15" s="89"/>
      <c r="U15" s="22"/>
      <c r="V15" s="89"/>
      <c r="W15" s="22"/>
      <c r="X15" s="89"/>
      <c r="Y15" s="22"/>
      <c r="Z15" s="89"/>
      <c r="AA15" s="22"/>
      <c r="AB15" s="89"/>
      <c r="AC15" s="22"/>
      <c r="AD15" s="89"/>
      <c r="AE15" s="22"/>
      <c r="AF15" s="89"/>
      <c r="AG15" s="22"/>
      <c r="AH15" s="89"/>
      <c r="AI15" s="22"/>
      <c r="AJ15" s="89"/>
      <c r="AK15" s="22"/>
      <c r="AL15" s="89"/>
      <c r="AM15" s="22"/>
      <c r="AN15" s="89"/>
      <c r="AO15" s="22"/>
    </row>
    <row r="16" spans="3:41" ht="15">
      <c r="C16" s="138" t="s">
        <v>20</v>
      </c>
      <c r="D16" s="140">
        <f t="shared" si="1"/>
        <v>1</v>
      </c>
      <c r="E16" s="178">
        <f>'B21'!E16</f>
        <v>34.78125</v>
      </c>
      <c r="F16" s="140">
        <f t="shared" si="1"/>
        <v>1</v>
      </c>
      <c r="G16" s="178">
        <f>'B21'!G16</f>
        <v>29.31125</v>
      </c>
      <c r="H16" s="140">
        <f t="shared" si="1"/>
        <v>1</v>
      </c>
      <c r="I16" s="178">
        <f>'B21'!I16</f>
        <v>33.13875</v>
      </c>
      <c r="J16" s="140">
        <f t="shared" si="1"/>
        <v>1</v>
      </c>
      <c r="K16" s="178">
        <f>'B21'!K16</f>
        <v>30.74625</v>
      </c>
      <c r="L16" s="140">
        <f t="shared" si="1"/>
        <v>1</v>
      </c>
      <c r="M16" s="180">
        <f>'B21'!M16</f>
        <v>31.1975</v>
      </c>
      <c r="N16" s="140">
        <f t="shared" si="1"/>
        <v>1</v>
      </c>
      <c r="O16" s="180">
        <f>'B21'!O16</f>
        <v>28.67875</v>
      </c>
      <c r="P16" s="140">
        <f t="shared" si="1"/>
        <v>1</v>
      </c>
      <c r="Q16" s="181">
        <f>'B21'!Q16</f>
        <v>28.0325</v>
      </c>
      <c r="S16" s="88"/>
      <c r="T16" s="89"/>
      <c r="U16" s="22"/>
      <c r="V16" s="89"/>
      <c r="W16" s="22"/>
      <c r="X16" s="89"/>
      <c r="Y16" s="22"/>
      <c r="Z16" s="89"/>
      <c r="AA16" s="22"/>
      <c r="AB16" s="89"/>
      <c r="AC16" s="22"/>
      <c r="AD16" s="89"/>
      <c r="AE16" s="22"/>
      <c r="AF16" s="89"/>
      <c r="AG16" s="22"/>
      <c r="AH16" s="89"/>
      <c r="AI16" s="22"/>
      <c r="AJ16" s="89"/>
      <c r="AK16" s="22"/>
      <c r="AL16" s="89"/>
      <c r="AM16" s="22"/>
      <c r="AN16" s="89"/>
      <c r="AO16" s="22"/>
    </row>
    <row r="17" spans="3:41" ht="15">
      <c r="C17" s="138" t="s">
        <v>21</v>
      </c>
      <c r="D17" s="140">
        <f t="shared" si="1"/>
        <v>1</v>
      </c>
      <c r="E17" s="178">
        <f>'B21'!E17</f>
        <v>33.53875</v>
      </c>
      <c r="F17" s="140">
        <f t="shared" si="1"/>
        <v>1</v>
      </c>
      <c r="G17" s="178">
        <f>'B21'!G17</f>
        <v>29.015</v>
      </c>
      <c r="H17" s="140">
        <f t="shared" si="1"/>
        <v>1</v>
      </c>
      <c r="I17" s="178">
        <f>'B21'!I17</f>
        <v>31.54625</v>
      </c>
      <c r="J17" s="140">
        <f t="shared" si="1"/>
        <v>1</v>
      </c>
      <c r="K17" s="178">
        <f>'B21'!K17</f>
        <v>30.365</v>
      </c>
      <c r="L17" s="140">
        <f t="shared" si="1"/>
        <v>1</v>
      </c>
      <c r="M17" s="180">
        <f>'B21'!M17</f>
        <v>32.1675</v>
      </c>
      <c r="N17" s="140">
        <f t="shared" si="1"/>
        <v>1</v>
      </c>
      <c r="O17" s="180">
        <f>'B21'!O17</f>
        <v>28.2875</v>
      </c>
      <c r="P17" s="140">
        <f t="shared" si="1"/>
        <v>1</v>
      </c>
      <c r="Q17" s="181">
        <f>'B21'!Q17</f>
        <v>29.09375</v>
      </c>
      <c r="S17" s="88"/>
      <c r="T17" s="89"/>
      <c r="U17" s="22"/>
      <c r="V17" s="89"/>
      <c r="W17" s="22"/>
      <c r="X17" s="89"/>
      <c r="Y17" s="22"/>
      <c r="Z17" s="89"/>
      <c r="AA17" s="22"/>
      <c r="AB17" s="89"/>
      <c r="AC17" s="22"/>
      <c r="AD17" s="89"/>
      <c r="AE17" s="22"/>
      <c r="AF17" s="89"/>
      <c r="AG17" s="22"/>
      <c r="AH17" s="89"/>
      <c r="AI17" s="22"/>
      <c r="AJ17" s="89"/>
      <c r="AK17" s="22"/>
      <c r="AL17" s="89"/>
      <c r="AM17" s="22"/>
      <c r="AN17" s="89"/>
      <c r="AO17" s="22"/>
    </row>
    <row r="18" spans="3:41" ht="15">
      <c r="C18" s="138" t="s">
        <v>22</v>
      </c>
      <c r="D18" s="140">
        <f t="shared" si="1"/>
        <v>1</v>
      </c>
      <c r="E18" s="178">
        <f>'B21'!E18</f>
        <v>33.94875</v>
      </c>
      <c r="F18" s="140">
        <f t="shared" si="1"/>
        <v>1</v>
      </c>
      <c r="G18" s="178">
        <f>'B21'!G18</f>
        <v>29.7325</v>
      </c>
      <c r="H18" s="140">
        <f t="shared" si="1"/>
        <v>1</v>
      </c>
      <c r="I18" s="178">
        <f>'B21'!I18</f>
        <v>31.935</v>
      </c>
      <c r="J18" s="140">
        <f t="shared" si="1"/>
        <v>1</v>
      </c>
      <c r="K18" s="178">
        <f>'B21'!K18</f>
        <v>30.3875</v>
      </c>
      <c r="L18" s="140">
        <f t="shared" si="1"/>
        <v>1</v>
      </c>
      <c r="M18" s="180">
        <f>'B21'!M18</f>
        <v>32.02875</v>
      </c>
      <c r="N18" s="140">
        <f t="shared" si="1"/>
        <v>1</v>
      </c>
      <c r="O18" s="180">
        <f>'B21'!O18</f>
        <v>28.14875</v>
      </c>
      <c r="P18" s="140">
        <f t="shared" si="1"/>
        <v>1</v>
      </c>
      <c r="Q18" s="181">
        <f>'B21'!Q18</f>
        <v>28.295</v>
      </c>
      <c r="S18" s="88"/>
      <c r="T18" s="89"/>
      <c r="U18" s="22"/>
      <c r="V18" s="89"/>
      <c r="W18" s="22"/>
      <c r="X18" s="89"/>
      <c r="Y18" s="22"/>
      <c r="Z18" s="89"/>
      <c r="AA18" s="22"/>
      <c r="AB18" s="89"/>
      <c r="AC18" s="22"/>
      <c r="AD18" s="89"/>
      <c r="AE18" s="22"/>
      <c r="AF18" s="89"/>
      <c r="AG18" s="22"/>
      <c r="AH18" s="89"/>
      <c r="AI18" s="22"/>
      <c r="AJ18" s="89"/>
      <c r="AK18" s="22"/>
      <c r="AL18" s="89"/>
      <c r="AM18" s="22"/>
      <c r="AN18" s="89"/>
      <c r="AO18" s="22"/>
    </row>
    <row r="19" spans="3:41" ht="15">
      <c r="C19" s="138" t="s">
        <v>23</v>
      </c>
      <c r="D19" s="140">
        <f t="shared" si="1"/>
        <v>1</v>
      </c>
      <c r="E19" s="178">
        <f>'B21'!E19</f>
        <v>35.1325</v>
      </c>
      <c r="F19" s="140">
        <f t="shared" si="1"/>
        <v>1</v>
      </c>
      <c r="G19" s="178">
        <f>'B21'!G19</f>
        <v>29.9725</v>
      </c>
      <c r="H19" s="140">
        <f t="shared" si="1"/>
        <v>1</v>
      </c>
      <c r="I19" s="178">
        <f>'B21'!I19</f>
        <v>30.32</v>
      </c>
      <c r="J19" s="140">
        <f t="shared" si="1"/>
        <v>1</v>
      </c>
      <c r="K19" s="178">
        <f>'B21'!K19</f>
        <v>31.3075</v>
      </c>
      <c r="L19" s="140">
        <f t="shared" si="1"/>
        <v>1</v>
      </c>
      <c r="M19" s="180">
        <f>'B21'!M19</f>
        <v>31.98875</v>
      </c>
      <c r="N19" s="140">
        <f t="shared" si="1"/>
        <v>1</v>
      </c>
      <c r="O19" s="180">
        <f>'B21'!O19</f>
        <v>28.91125</v>
      </c>
      <c r="P19" s="140">
        <f t="shared" si="1"/>
        <v>1</v>
      </c>
      <c r="Q19" s="181">
        <f>'B21'!Q19</f>
        <v>28.22</v>
      </c>
      <c r="S19" s="88"/>
      <c r="T19" s="89"/>
      <c r="U19" s="22"/>
      <c r="V19" s="89"/>
      <c r="W19" s="22"/>
      <c r="X19" s="89"/>
      <c r="Y19" s="22"/>
      <c r="Z19" s="89"/>
      <c r="AA19" s="22"/>
      <c r="AB19" s="89"/>
      <c r="AC19" s="22"/>
      <c r="AD19" s="89"/>
      <c r="AE19" s="22"/>
      <c r="AF19" s="89"/>
      <c r="AG19" s="22"/>
      <c r="AH19" s="89"/>
      <c r="AI19" s="22"/>
      <c r="AJ19" s="89"/>
      <c r="AK19" s="22"/>
      <c r="AL19" s="89"/>
      <c r="AM19" s="22"/>
      <c r="AN19" s="89"/>
      <c r="AO19" s="22"/>
    </row>
    <row r="20" spans="3:41" ht="15">
      <c r="C20" s="138" t="s">
        <v>24</v>
      </c>
      <c r="D20" s="140">
        <f t="shared" si="1"/>
        <v>1</v>
      </c>
      <c r="E20" s="178">
        <f>'B21'!E20</f>
        <v>34.755</v>
      </c>
      <c r="F20" s="140">
        <f t="shared" si="1"/>
        <v>1</v>
      </c>
      <c r="G20" s="178">
        <f>'B21'!G20</f>
        <v>29.295</v>
      </c>
      <c r="H20" s="140">
        <f t="shared" si="1"/>
        <v>1</v>
      </c>
      <c r="I20" s="178">
        <f>'B21'!I20</f>
        <v>29.55625</v>
      </c>
      <c r="J20" s="140">
        <f t="shared" si="1"/>
        <v>1</v>
      </c>
      <c r="K20" s="178">
        <f>'B21'!K20</f>
        <v>32.0425</v>
      </c>
      <c r="L20" s="140">
        <f t="shared" si="1"/>
        <v>1</v>
      </c>
      <c r="M20" s="180">
        <f>'B21'!M20</f>
        <v>29.79375</v>
      </c>
      <c r="N20" s="140">
        <f t="shared" si="1"/>
        <v>1</v>
      </c>
      <c r="O20" s="180">
        <f>'B21'!O20</f>
        <v>27.6675</v>
      </c>
      <c r="P20" s="140">
        <f t="shared" si="1"/>
        <v>1</v>
      </c>
      <c r="Q20" s="181">
        <f>'B21'!Q20</f>
        <v>27.785</v>
      </c>
      <c r="S20" s="88"/>
      <c r="T20" s="89"/>
      <c r="U20" s="22"/>
      <c r="V20" s="89"/>
      <c r="W20" s="22"/>
      <c r="X20" s="89"/>
      <c r="Y20" s="22"/>
      <c r="Z20" s="89"/>
      <c r="AA20" s="22"/>
      <c r="AB20" s="89"/>
      <c r="AC20" s="22"/>
      <c r="AD20" s="89"/>
      <c r="AE20" s="22"/>
      <c r="AF20" s="89"/>
      <c r="AG20" s="22"/>
      <c r="AH20" s="89"/>
      <c r="AI20" s="22"/>
      <c r="AJ20" s="89"/>
      <c r="AK20" s="22"/>
      <c r="AL20" s="89"/>
      <c r="AM20" s="22"/>
      <c r="AN20" s="89"/>
      <c r="AO20" s="22"/>
    </row>
    <row r="21" spans="3:41" ht="15">
      <c r="C21" s="138" t="s">
        <v>25</v>
      </c>
      <c r="D21" s="140">
        <f t="shared" si="1"/>
        <v>1</v>
      </c>
      <c r="E21" s="178">
        <f>'B21'!E21</f>
        <v>35.18125</v>
      </c>
      <c r="F21" s="140">
        <f t="shared" si="1"/>
        <v>1</v>
      </c>
      <c r="G21" s="178">
        <f>'B21'!G21</f>
        <v>30.13125</v>
      </c>
      <c r="H21" s="140">
        <f t="shared" si="1"/>
        <v>1</v>
      </c>
      <c r="I21" s="178">
        <f>'B21'!I21</f>
        <v>30.1125</v>
      </c>
      <c r="J21" s="140">
        <f t="shared" si="1"/>
        <v>1</v>
      </c>
      <c r="K21" s="178">
        <f>'B21'!K21</f>
        <v>30.48875</v>
      </c>
      <c r="L21" s="140">
        <f t="shared" si="1"/>
        <v>1</v>
      </c>
      <c r="M21" s="180">
        <f>'B21'!M21</f>
        <v>28.7675</v>
      </c>
      <c r="N21" s="140">
        <f t="shared" si="1"/>
        <v>1</v>
      </c>
      <c r="O21" s="180">
        <f>'B21'!O21</f>
        <v>28.61</v>
      </c>
      <c r="P21" s="140">
        <f t="shared" si="1"/>
        <v>1</v>
      </c>
      <c r="Q21" s="181">
        <f>'B21'!Q21</f>
        <v>28.06</v>
      </c>
      <c r="S21" s="88"/>
      <c r="T21" s="89"/>
      <c r="U21" s="22"/>
      <c r="V21" s="89"/>
      <c r="W21" s="22"/>
      <c r="X21" s="89"/>
      <c r="Y21" s="22"/>
      <c r="Z21" s="89"/>
      <c r="AA21" s="22"/>
      <c r="AB21" s="89"/>
      <c r="AC21" s="22"/>
      <c r="AD21" s="89"/>
      <c r="AE21" s="22"/>
      <c r="AF21" s="89"/>
      <c r="AG21" s="22"/>
      <c r="AH21" s="89"/>
      <c r="AI21" s="22"/>
      <c r="AJ21" s="89"/>
      <c r="AK21" s="22"/>
      <c r="AL21" s="89"/>
      <c r="AM21" s="22"/>
      <c r="AN21" s="89"/>
      <c r="AO21" s="22"/>
    </row>
    <row r="22" spans="3:41" ht="15">
      <c r="C22" s="138" t="s">
        <v>26</v>
      </c>
      <c r="D22" s="140">
        <f t="shared" si="1"/>
        <v>1</v>
      </c>
      <c r="E22" s="178">
        <f>'B21'!E22</f>
        <v>34.5025</v>
      </c>
      <c r="F22" s="140">
        <f t="shared" si="1"/>
        <v>1</v>
      </c>
      <c r="G22" s="178">
        <f>'B21'!G22</f>
        <v>31.4325</v>
      </c>
      <c r="H22" s="140">
        <f t="shared" si="1"/>
        <v>1</v>
      </c>
      <c r="I22" s="178">
        <f>'B21'!I22</f>
        <v>31.1475</v>
      </c>
      <c r="J22" s="140">
        <f t="shared" si="1"/>
        <v>1</v>
      </c>
      <c r="K22" s="178">
        <f>'B21'!K22</f>
        <v>32.62</v>
      </c>
      <c r="L22" s="140">
        <f t="shared" si="1"/>
        <v>1</v>
      </c>
      <c r="M22" s="180">
        <f>'B21'!M22</f>
        <v>29.69375</v>
      </c>
      <c r="N22" s="140">
        <f t="shared" si="1"/>
        <v>1</v>
      </c>
      <c r="O22" s="180">
        <f>'B21'!O22</f>
        <v>29.32625</v>
      </c>
      <c r="P22" s="140">
        <f t="shared" si="1"/>
        <v>1</v>
      </c>
      <c r="Q22" s="181">
        <f>'B21'!Q22</f>
        <v>29.32</v>
      </c>
      <c r="S22" s="88"/>
      <c r="T22" s="89"/>
      <c r="U22" s="22"/>
      <c r="V22" s="89"/>
      <c r="W22" s="22"/>
      <c r="X22" s="89"/>
      <c r="Y22" s="22"/>
      <c r="Z22" s="89"/>
      <c r="AA22" s="22"/>
      <c r="AB22" s="89"/>
      <c r="AC22" s="22"/>
      <c r="AD22" s="89"/>
      <c r="AE22" s="22"/>
      <c r="AF22" s="89"/>
      <c r="AG22" s="22"/>
      <c r="AH22" s="89"/>
      <c r="AI22" s="22"/>
      <c r="AJ22" s="89"/>
      <c r="AK22" s="22"/>
      <c r="AL22" s="89"/>
      <c r="AM22" s="22"/>
      <c r="AN22" s="89"/>
      <c r="AO22" s="22"/>
    </row>
    <row r="23" spans="3:41" ht="15">
      <c r="C23" s="138" t="s">
        <v>27</v>
      </c>
      <c r="D23" s="140">
        <f t="shared" si="1"/>
        <v>1</v>
      </c>
      <c r="E23" s="178">
        <f>'B21'!E23</f>
        <v>34.82625</v>
      </c>
      <c r="F23" s="140">
        <f t="shared" si="1"/>
        <v>1</v>
      </c>
      <c r="G23" s="178">
        <f>'B21'!G23</f>
        <v>32.22625</v>
      </c>
      <c r="H23" s="140">
        <f t="shared" si="1"/>
        <v>1</v>
      </c>
      <c r="I23" s="178">
        <f>'B21'!I23</f>
        <v>34.1475</v>
      </c>
      <c r="J23" s="140">
        <f t="shared" si="1"/>
        <v>1</v>
      </c>
      <c r="K23" s="178">
        <f>'B21'!K23</f>
        <v>32.45375</v>
      </c>
      <c r="L23" s="140">
        <f t="shared" si="1"/>
        <v>1</v>
      </c>
      <c r="M23" s="180">
        <f>'B21'!M23</f>
        <v>31.2375</v>
      </c>
      <c r="N23" s="140">
        <f t="shared" si="1"/>
        <v>1</v>
      </c>
      <c r="O23" s="180">
        <f>'B21'!O23</f>
        <v>31.04375</v>
      </c>
      <c r="P23" s="140">
        <f t="shared" si="1"/>
        <v>1</v>
      </c>
      <c r="Q23" s="181">
        <f>'B21'!Q23</f>
        <v>32.56125</v>
      </c>
      <c r="S23" s="88"/>
      <c r="T23" s="89"/>
      <c r="U23" s="22"/>
      <c r="V23" s="89"/>
      <c r="W23" s="22"/>
      <c r="X23" s="89"/>
      <c r="Y23" s="22"/>
      <c r="Z23" s="89"/>
      <c r="AA23" s="22"/>
      <c r="AB23" s="89"/>
      <c r="AC23" s="22"/>
      <c r="AD23" s="89"/>
      <c r="AE23" s="22"/>
      <c r="AF23" s="89"/>
      <c r="AG23" s="22"/>
      <c r="AH23" s="89"/>
      <c r="AI23" s="22"/>
      <c r="AJ23" s="89"/>
      <c r="AK23" s="22"/>
      <c r="AL23" s="89"/>
      <c r="AM23" s="22"/>
      <c r="AN23" s="89"/>
      <c r="AO23" s="22"/>
    </row>
    <row r="24" spans="3:41" ht="15">
      <c r="C24" s="138" t="s">
        <v>28</v>
      </c>
      <c r="D24" s="140">
        <f t="shared" si="1"/>
        <v>1</v>
      </c>
      <c r="E24" s="178">
        <f>'B21'!E24</f>
        <v>33.35875</v>
      </c>
      <c r="F24" s="140">
        <f t="shared" si="1"/>
        <v>1</v>
      </c>
      <c r="G24" s="178">
        <f>'B21'!G24</f>
        <v>31.3225</v>
      </c>
      <c r="H24" s="140">
        <f t="shared" si="1"/>
        <v>1</v>
      </c>
      <c r="I24" s="178">
        <f>'B21'!I24</f>
        <v>34.85125</v>
      </c>
      <c r="J24" s="140">
        <f t="shared" si="1"/>
        <v>1</v>
      </c>
      <c r="K24" s="178">
        <f>'B21'!K24</f>
        <v>32.79375</v>
      </c>
      <c r="L24" s="140">
        <f t="shared" si="1"/>
        <v>1</v>
      </c>
      <c r="M24" s="180">
        <f>'B21'!M24</f>
        <v>29.925</v>
      </c>
      <c r="N24" s="140">
        <f t="shared" si="1"/>
        <v>1</v>
      </c>
      <c r="O24" s="180">
        <f>'B21'!O24</f>
        <v>32.84875</v>
      </c>
      <c r="P24" s="140">
        <f t="shared" si="1"/>
        <v>1</v>
      </c>
      <c r="Q24" s="181">
        <f>'B21'!Q24</f>
        <v>31.79125</v>
      </c>
      <c r="S24" s="88"/>
      <c r="T24" s="89"/>
      <c r="U24" s="22"/>
      <c r="V24" s="89"/>
      <c r="W24" s="22"/>
      <c r="X24" s="89"/>
      <c r="Y24" s="22"/>
      <c r="Z24" s="89"/>
      <c r="AA24" s="22"/>
      <c r="AB24" s="89"/>
      <c r="AC24" s="22"/>
      <c r="AD24" s="89"/>
      <c r="AE24" s="22"/>
      <c r="AF24" s="89"/>
      <c r="AG24" s="22"/>
      <c r="AH24" s="89"/>
      <c r="AI24" s="22"/>
      <c r="AJ24" s="89"/>
      <c r="AK24" s="22"/>
      <c r="AL24" s="89"/>
      <c r="AM24" s="22"/>
      <c r="AN24" s="89"/>
      <c r="AO24" s="22"/>
    </row>
    <row r="25" spans="3:41" ht="15">
      <c r="C25" s="138" t="s">
        <v>29</v>
      </c>
      <c r="D25" s="139">
        <f>$E$30</f>
        <v>2</v>
      </c>
      <c r="E25" s="178">
        <f>'B21'!E25</f>
        <v>33.18375</v>
      </c>
      <c r="F25" s="139">
        <f>$E$30</f>
        <v>2</v>
      </c>
      <c r="G25" s="178">
        <f>'B21'!G25</f>
        <v>31.525</v>
      </c>
      <c r="H25" s="139">
        <f>$E$30</f>
        <v>2</v>
      </c>
      <c r="I25" s="178">
        <f>'B21'!I25</f>
        <v>34.67375</v>
      </c>
      <c r="J25" s="139">
        <f>$E$30</f>
        <v>2</v>
      </c>
      <c r="K25" s="178">
        <f>'B21'!K25</f>
        <v>32.36125</v>
      </c>
      <c r="L25" s="139">
        <f>$E$30</f>
        <v>2</v>
      </c>
      <c r="M25" s="180">
        <f>'B21'!M25</f>
        <v>28.9625</v>
      </c>
      <c r="N25" s="139">
        <f>$E$30</f>
        <v>2</v>
      </c>
      <c r="O25" s="180">
        <f>'B21'!O25</f>
        <v>33.0975</v>
      </c>
      <c r="P25" s="139">
        <f>$E$30</f>
        <v>2</v>
      </c>
      <c r="Q25" s="181">
        <f>'B21'!Q25</f>
        <v>30.78375</v>
      </c>
      <c r="S25" s="88"/>
      <c r="T25" s="89"/>
      <c r="U25" s="22"/>
      <c r="V25" s="89"/>
      <c r="W25" s="22"/>
      <c r="X25" s="89"/>
      <c r="Y25" s="22"/>
      <c r="Z25" s="89"/>
      <c r="AA25" s="22"/>
      <c r="AB25" s="89"/>
      <c r="AC25" s="22"/>
      <c r="AD25" s="89"/>
      <c r="AE25" s="22"/>
      <c r="AF25" s="89"/>
      <c r="AG25" s="22"/>
      <c r="AH25" s="89"/>
      <c r="AI25" s="22"/>
      <c r="AJ25" s="89"/>
      <c r="AK25" s="22"/>
      <c r="AL25" s="89"/>
      <c r="AM25" s="22"/>
      <c r="AN25" s="89"/>
      <c r="AO25" s="22"/>
    </row>
    <row r="26" spans="3:41" ht="15">
      <c r="C26" s="138" t="s">
        <v>30</v>
      </c>
      <c r="D26" s="139">
        <f>$E$30</f>
        <v>2</v>
      </c>
      <c r="E26" s="178">
        <f>'B21'!E26</f>
        <v>33.28875</v>
      </c>
      <c r="F26" s="139">
        <f>$E$30</f>
        <v>2</v>
      </c>
      <c r="G26" s="178">
        <f>'B21'!G26</f>
        <v>32.32</v>
      </c>
      <c r="H26" s="139">
        <f>$E$30</f>
        <v>2</v>
      </c>
      <c r="I26" s="178">
        <f>'B21'!I26</f>
        <v>32.435</v>
      </c>
      <c r="J26" s="139">
        <f>$E$30</f>
        <v>2</v>
      </c>
      <c r="K26" s="178">
        <f>'B21'!K26</f>
        <v>32.7425</v>
      </c>
      <c r="L26" s="139">
        <f>$E$30</f>
        <v>2</v>
      </c>
      <c r="M26" s="180">
        <f>'B21'!M26</f>
        <v>28.87125</v>
      </c>
      <c r="N26" s="139">
        <f>$E$30</f>
        <v>2</v>
      </c>
      <c r="O26" s="180">
        <f>'B21'!O26</f>
        <v>31.5675</v>
      </c>
      <c r="P26" s="139">
        <f>$E$30</f>
        <v>2</v>
      </c>
      <c r="Q26" s="181">
        <f>'B21'!Q26</f>
        <v>32.1975</v>
      </c>
      <c r="S26" s="88"/>
      <c r="T26" s="89"/>
      <c r="U26" s="22"/>
      <c r="V26" s="89"/>
      <c r="W26" s="22"/>
      <c r="X26" s="89"/>
      <c r="Y26" s="22"/>
      <c r="Z26" s="89"/>
      <c r="AA26" s="22"/>
      <c r="AB26" s="89"/>
      <c r="AC26" s="22"/>
      <c r="AD26" s="89"/>
      <c r="AE26" s="22"/>
      <c r="AF26" s="89"/>
      <c r="AG26" s="22"/>
      <c r="AH26" s="89"/>
      <c r="AI26" s="22"/>
      <c r="AJ26" s="89"/>
      <c r="AK26" s="22"/>
      <c r="AL26" s="89"/>
      <c r="AM26" s="22"/>
      <c r="AN26" s="89"/>
      <c r="AO26" s="22"/>
    </row>
    <row r="27" spans="3:41" ht="15.75" thickBot="1">
      <c r="C27" s="141" t="s">
        <v>31</v>
      </c>
      <c r="D27" s="142">
        <f>$E$30</f>
        <v>2</v>
      </c>
      <c r="E27" s="179">
        <f>'B21'!E27</f>
        <v>32.735</v>
      </c>
      <c r="F27" s="142">
        <f>$E$30</f>
        <v>2</v>
      </c>
      <c r="G27" s="178">
        <f>'B21'!G27</f>
        <v>34.2075</v>
      </c>
      <c r="H27" s="142">
        <f>$E$30</f>
        <v>2</v>
      </c>
      <c r="I27" s="179">
        <f>'B21'!I27</f>
        <v>33.46875</v>
      </c>
      <c r="J27" s="142">
        <f>$E$30</f>
        <v>2</v>
      </c>
      <c r="K27" s="179">
        <f>'B21'!K27</f>
        <v>32.39875</v>
      </c>
      <c r="L27" s="142">
        <f>$E$30</f>
        <v>2</v>
      </c>
      <c r="M27" s="182">
        <f>'B21'!M27</f>
        <v>29.5325</v>
      </c>
      <c r="N27" s="142">
        <f>$E$30</f>
        <v>2</v>
      </c>
      <c r="O27" s="182">
        <f>'B21'!O27</f>
        <v>30.14125</v>
      </c>
      <c r="P27" s="142">
        <f>$E$30</f>
        <v>2</v>
      </c>
      <c r="Q27" s="181">
        <f>'B21'!Q27</f>
        <v>32.01875</v>
      </c>
      <c r="S27" s="88"/>
      <c r="T27" s="89"/>
      <c r="U27" s="22"/>
      <c r="V27" s="89"/>
      <c r="W27" s="22"/>
      <c r="X27" s="89"/>
      <c r="Y27" s="22"/>
      <c r="Z27" s="89"/>
      <c r="AA27" s="22"/>
      <c r="AB27" s="89"/>
      <c r="AC27" s="22"/>
      <c r="AD27" s="89"/>
      <c r="AE27" s="22"/>
      <c r="AF27" s="89"/>
      <c r="AG27" s="22"/>
      <c r="AH27" s="89"/>
      <c r="AI27" s="22"/>
      <c r="AJ27" s="89"/>
      <c r="AK27" s="22"/>
      <c r="AL27" s="89"/>
      <c r="AM27" s="22"/>
      <c r="AN27" s="89"/>
      <c r="AO27" s="22"/>
    </row>
    <row r="28" spans="3:41" ht="1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88"/>
      <c r="AE28" s="88"/>
      <c r="AH28" s="71"/>
      <c r="AI28" s="71"/>
      <c r="AJ28" s="71"/>
      <c r="AK28" s="71"/>
      <c r="AL28" s="71"/>
      <c r="AM28" s="71"/>
      <c r="AN28" s="71"/>
      <c r="AO28" s="71"/>
    </row>
    <row r="29" spans="1:41" ht="15">
      <c r="A29" s="20"/>
      <c r="B29" s="20" t="s">
        <v>62</v>
      </c>
      <c r="C29" s="220" t="s">
        <v>113</v>
      </c>
      <c r="D29" s="220"/>
      <c r="E29" s="221" t="s">
        <v>112</v>
      </c>
      <c r="F29" s="221"/>
      <c r="G29" s="97"/>
      <c r="H29" s="97"/>
      <c r="I29" s="18"/>
      <c r="J29" s="97"/>
      <c r="K29" s="97"/>
      <c r="L29" s="18"/>
      <c r="R29" s="20"/>
      <c r="S29" s="92"/>
      <c r="T29" s="92"/>
      <c r="U29" s="93"/>
      <c r="V29" s="93"/>
      <c r="W29" s="90"/>
      <c r="X29" s="90"/>
      <c r="Z29" s="90"/>
      <c r="AA29" s="90"/>
      <c r="AD29" s="58"/>
      <c r="AE29" s="92"/>
      <c r="AF29" s="92"/>
      <c r="AG29" s="93"/>
      <c r="AH29" s="93"/>
      <c r="AI29" s="90"/>
      <c r="AJ29" s="90"/>
      <c r="AK29" s="71"/>
      <c r="AL29" s="90"/>
      <c r="AM29" s="90"/>
      <c r="AN29" s="71"/>
      <c r="AO29" s="71"/>
    </row>
    <row r="30" spans="3:41" ht="15">
      <c r="C30" s="137">
        <v>1</v>
      </c>
      <c r="D30" s="69"/>
      <c r="E30" s="10">
        <v>2</v>
      </c>
      <c r="F30" s="19"/>
      <c r="G30" s="19"/>
      <c r="H30" s="19"/>
      <c r="I30" s="19"/>
      <c r="J30" s="19"/>
      <c r="K30" s="19"/>
      <c r="L30" s="18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71"/>
      <c r="AO30" s="71"/>
    </row>
    <row r="31" spans="3:41" s="18" customFormat="1" ht="15.75" thickBot="1">
      <c r="C31" s="23"/>
      <c r="E31" s="19"/>
      <c r="S31" s="84"/>
      <c r="T31" s="71"/>
      <c r="U31" s="85"/>
      <c r="V31" s="71"/>
      <c r="W31" s="71"/>
      <c r="X31" s="71"/>
      <c r="Y31" s="71"/>
      <c r="Z31" s="71"/>
      <c r="AA31" s="71"/>
      <c r="AB31" s="71"/>
      <c r="AC31" s="71"/>
      <c r="AD31" s="71"/>
      <c r="AE31" s="84"/>
      <c r="AF31" s="71"/>
      <c r="AG31" s="85"/>
      <c r="AH31" s="71"/>
      <c r="AI31" s="71"/>
      <c r="AJ31" s="71"/>
      <c r="AK31" s="71"/>
      <c r="AL31" s="71"/>
      <c r="AM31" s="71"/>
      <c r="AN31" s="71"/>
      <c r="AO31" s="71"/>
    </row>
    <row r="32" spans="3:41" ht="15">
      <c r="C32" s="50" t="s">
        <v>63</v>
      </c>
      <c r="D32" s="51" t="s">
        <v>64</v>
      </c>
      <c r="E32" s="52" t="s">
        <v>65</v>
      </c>
      <c r="F32" s="51" t="s">
        <v>66</v>
      </c>
      <c r="G32" s="51" t="s">
        <v>67</v>
      </c>
      <c r="H32" s="51" t="s">
        <v>68</v>
      </c>
      <c r="I32" s="53" t="s">
        <v>69</v>
      </c>
      <c r="J32" s="18"/>
      <c r="K32" s="18"/>
      <c r="R32" s="20"/>
      <c r="S32" s="86"/>
      <c r="T32" s="58"/>
      <c r="U32" s="87"/>
      <c r="V32" s="58"/>
      <c r="W32" s="58"/>
      <c r="X32" s="58"/>
      <c r="Y32" s="58"/>
      <c r="AE32" s="86"/>
      <c r="AF32" s="58"/>
      <c r="AG32" s="87"/>
      <c r="AH32" s="58"/>
      <c r="AI32" s="58"/>
      <c r="AJ32" s="58"/>
      <c r="AK32" s="58"/>
      <c r="AL32" s="71"/>
      <c r="AM32" s="71"/>
      <c r="AN32" s="71"/>
      <c r="AO32" s="71"/>
    </row>
    <row r="33" spans="1:41" ht="15">
      <c r="A33" s="20" t="s">
        <v>87</v>
      </c>
      <c r="B33" s="20" t="s">
        <v>107</v>
      </c>
      <c r="C33" s="30">
        <f>SUM(E4:E27)</f>
        <v>827.8862500000001</v>
      </c>
      <c r="D33" s="25">
        <f>SUM(G4:G27)</f>
        <v>752.4650000000001</v>
      </c>
      <c r="E33" s="24">
        <f>SUM(I4:I27)</f>
        <v>777.2325000000001</v>
      </c>
      <c r="F33" s="25">
        <f>SUM(K4:K27)</f>
        <v>773.3175</v>
      </c>
      <c r="G33" s="25">
        <f>SUM(M4:M27)</f>
        <v>751.55875</v>
      </c>
      <c r="H33" s="25">
        <f>SUM(O4:O27)</f>
        <v>728.54375</v>
      </c>
      <c r="I33" s="31">
        <f>SUM(Q4:Q27)</f>
        <v>718.84875</v>
      </c>
      <c r="J33" s="18"/>
      <c r="K33" s="18"/>
      <c r="R33" s="20"/>
      <c r="S33" s="59"/>
      <c r="T33" s="22"/>
      <c r="U33" s="59"/>
      <c r="V33" s="22"/>
      <c r="W33" s="22"/>
      <c r="X33" s="22"/>
      <c r="Y33" s="22"/>
      <c r="AD33" s="58"/>
      <c r="AE33" s="59"/>
      <c r="AF33" s="22"/>
      <c r="AG33" s="59"/>
      <c r="AH33" s="22"/>
      <c r="AI33" s="22"/>
      <c r="AJ33" s="22"/>
      <c r="AK33" s="22"/>
      <c r="AL33" s="71"/>
      <c r="AM33" s="71"/>
      <c r="AN33" s="71"/>
      <c r="AO33" s="71"/>
    </row>
    <row r="34" spans="1:41" ht="15">
      <c r="A34" s="20"/>
      <c r="B34" t="s">
        <v>114</v>
      </c>
      <c r="C34" s="143">
        <f>SUMIF(D$4:D$27,$C$30,E$4:E$27)</f>
        <v>516.75875</v>
      </c>
      <c r="D34" s="144">
        <f>SUMIF(F$4:F$27,$C$30,G$4:G$27)</f>
        <v>457.4025000000001</v>
      </c>
      <c r="E34" s="144">
        <f>SUMIF(H$4:H$27,$C$30,I$4:I$27)</f>
        <v>481.3662499999999</v>
      </c>
      <c r="F34" s="144">
        <f>SUMIF(J$4:J$27,$C$30,K$4:K$27)</f>
        <v>474.74625000000003</v>
      </c>
      <c r="G34" s="144">
        <f>SUMIF(L$4:L$27,$C$30,M$4:M$27)</f>
        <v>468.26125</v>
      </c>
      <c r="H34" s="144">
        <f>SUMIF(N$4:N$27,$C$30,O$4:O$27)</f>
        <v>450.60375</v>
      </c>
      <c r="I34" s="145">
        <f>SUMIF(P$4:P$27,$C$30,Q$4:Q$27)</f>
        <v>442.895</v>
      </c>
      <c r="J34" s="18"/>
      <c r="K34" s="18"/>
      <c r="R34" s="20"/>
      <c r="S34" s="59"/>
      <c r="T34" s="22"/>
      <c r="U34" s="59"/>
      <c r="V34" s="22"/>
      <c r="W34" s="22"/>
      <c r="X34" s="22"/>
      <c r="Y34" s="22"/>
      <c r="AD34" s="58"/>
      <c r="AE34" s="59"/>
      <c r="AF34" s="22"/>
      <c r="AG34" s="59"/>
      <c r="AH34" s="22"/>
      <c r="AI34" s="22"/>
      <c r="AJ34" s="22"/>
      <c r="AK34" s="22"/>
      <c r="AL34" s="71"/>
      <c r="AM34" s="71"/>
      <c r="AN34" s="71"/>
      <c r="AO34" s="71"/>
    </row>
    <row r="35" spans="1:41" ht="15">
      <c r="A35" s="20"/>
      <c r="B35" t="s">
        <v>115</v>
      </c>
      <c r="C35" s="38">
        <f>SUMIF(D$4:D$27,$E$30,E$4:E$27)</f>
        <v>311.1275</v>
      </c>
      <c r="D35" s="29">
        <f>SUMIF(F$4:F$27,$E$30,G$4:G$27)</f>
        <v>295.0625</v>
      </c>
      <c r="E35" s="29">
        <f>SUMIF(H$4:H$27,$E$30,I$4:I$27)</f>
        <v>295.86625</v>
      </c>
      <c r="F35" s="29">
        <f>SUMIF(J$4:J$27,$E$30,K$4:K$27)</f>
        <v>298.57125</v>
      </c>
      <c r="G35" s="29">
        <f>SUMIF(L$4:L$27,$E$30,M$4:M$27)</f>
        <v>283.2975</v>
      </c>
      <c r="H35" s="29">
        <f>SUMIF(N$4:N$27,$E$30,O$4:O$27)</f>
        <v>277.94</v>
      </c>
      <c r="I35" s="146">
        <f>SUMIF(P$4:P$27,$E$30,Q$4:Q$27)</f>
        <v>275.95374999999996</v>
      </c>
      <c r="J35" s="18"/>
      <c r="K35" s="18"/>
      <c r="R35" s="20"/>
      <c r="S35" s="59"/>
      <c r="T35" s="22"/>
      <c r="U35" s="59"/>
      <c r="V35" s="22"/>
      <c r="W35" s="22"/>
      <c r="X35" s="22"/>
      <c r="Y35" s="22"/>
      <c r="AD35" s="58"/>
      <c r="AE35" s="59"/>
      <c r="AF35" s="22"/>
      <c r="AG35" s="59"/>
      <c r="AH35" s="22"/>
      <c r="AI35" s="22"/>
      <c r="AJ35" s="22"/>
      <c r="AK35" s="22"/>
      <c r="AL35" s="71"/>
      <c r="AM35" s="71"/>
      <c r="AN35" s="71"/>
      <c r="AO35" s="71"/>
    </row>
    <row r="36" spans="1:41" ht="15">
      <c r="A36" s="103"/>
      <c r="B36" s="20" t="s">
        <v>86</v>
      </c>
      <c r="C36" s="151">
        <f>SUM(C37:C38)</f>
        <v>258.659768375</v>
      </c>
      <c r="D36" s="25">
        <f aca="true" t="shared" si="2" ref="D36:I36">SUM(D37:D38)</f>
        <v>234.09364150000005</v>
      </c>
      <c r="E36" s="25">
        <f t="shared" si="2"/>
        <v>242.52578474999996</v>
      </c>
      <c r="F36" s="25">
        <f t="shared" si="2"/>
        <v>240.96182025000002</v>
      </c>
      <c r="G36" s="25">
        <f t="shared" si="2"/>
        <v>234.74273112500003</v>
      </c>
      <c r="H36" s="25">
        <f t="shared" si="2"/>
        <v>227.28345662499999</v>
      </c>
      <c r="I36" s="31">
        <f t="shared" si="2"/>
        <v>224.119180125</v>
      </c>
      <c r="J36" s="22"/>
      <c r="K36" s="22"/>
      <c r="L36" s="22"/>
      <c r="M36" s="22"/>
      <c r="N36" s="22"/>
      <c r="O36" s="22"/>
      <c r="P36" s="22"/>
      <c r="Q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E36" s="22"/>
      <c r="AF36" s="22"/>
      <c r="AG36" s="22"/>
      <c r="AH36" s="22"/>
      <c r="AI36" s="22"/>
      <c r="AJ36" s="22"/>
      <c r="AK36" s="22"/>
      <c r="AL36" s="71"/>
      <c r="AM36" s="71"/>
      <c r="AN36" s="71"/>
      <c r="AO36" s="71"/>
    </row>
    <row r="37" spans="1:41" ht="15">
      <c r="A37" s="103">
        <v>343.1</v>
      </c>
      <c r="B37" t="s">
        <v>116</v>
      </c>
      <c r="C37" s="34">
        <f>C$34/1000*$A$37</f>
        <v>177.29992712499998</v>
      </c>
      <c r="D37" s="27">
        <f aca="true" t="shared" si="3" ref="D37:I37">D$34/1000*$A$37</f>
        <v>156.93479775000006</v>
      </c>
      <c r="E37" s="27">
        <f t="shared" si="3"/>
        <v>165.15676037499998</v>
      </c>
      <c r="F37" s="27">
        <f t="shared" si="3"/>
        <v>162.88543837500004</v>
      </c>
      <c r="G37" s="27">
        <f t="shared" si="3"/>
        <v>160.66043487500002</v>
      </c>
      <c r="H37" s="27">
        <f t="shared" si="3"/>
        <v>154.602146625</v>
      </c>
      <c r="I37" s="35">
        <f t="shared" si="3"/>
        <v>151.9572745</v>
      </c>
      <c r="J37" s="22"/>
      <c r="K37" s="22"/>
      <c r="L37" s="22"/>
      <c r="M37" s="22"/>
      <c r="N37" s="22"/>
      <c r="O37" s="22"/>
      <c r="P37" s="22"/>
      <c r="Q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E37" s="22"/>
      <c r="AF37" s="22"/>
      <c r="AG37" s="22"/>
      <c r="AH37" s="22"/>
      <c r="AI37" s="22"/>
      <c r="AJ37" s="22"/>
      <c r="AK37" s="22"/>
      <c r="AL37" s="71"/>
      <c r="AM37" s="71"/>
      <c r="AN37" s="71"/>
      <c r="AO37" s="71"/>
    </row>
    <row r="38" spans="1:41" ht="15.75" thickBot="1">
      <c r="A38" s="103">
        <v>261.5</v>
      </c>
      <c r="B38" t="s">
        <v>117</v>
      </c>
      <c r="C38" s="40">
        <f>C$35/1000*$A$38</f>
        <v>81.35984125</v>
      </c>
      <c r="D38" s="41">
        <f aca="true" t="shared" si="4" ref="D38:I38">D$35/1000*$A$38</f>
        <v>77.15884375</v>
      </c>
      <c r="E38" s="41">
        <f t="shared" si="4"/>
        <v>77.369024375</v>
      </c>
      <c r="F38" s="41">
        <f t="shared" si="4"/>
        <v>78.076381875</v>
      </c>
      <c r="G38" s="41">
        <f t="shared" si="4"/>
        <v>74.08229625000001</v>
      </c>
      <c r="H38" s="41">
        <f t="shared" si="4"/>
        <v>72.68131000000001</v>
      </c>
      <c r="I38" s="42">
        <f t="shared" si="4"/>
        <v>72.16190562499999</v>
      </c>
      <c r="J38" s="22"/>
      <c r="K38" s="22"/>
      <c r="L38" s="22"/>
      <c r="M38" s="22"/>
      <c r="N38" s="22"/>
      <c r="O38" s="22"/>
      <c r="P38" s="22"/>
      <c r="Q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E38" s="22"/>
      <c r="AF38" s="22"/>
      <c r="AG38" s="22"/>
      <c r="AH38" s="22"/>
      <c r="AI38" s="22"/>
      <c r="AJ38" s="22"/>
      <c r="AK38" s="22"/>
      <c r="AL38" s="71"/>
      <c r="AM38" s="71"/>
      <c r="AN38" s="71"/>
      <c r="AO38" s="71"/>
    </row>
    <row r="39" spans="3:10" ht="15.75" thickBot="1">
      <c r="C39" s="22"/>
      <c r="D39" s="22"/>
      <c r="E39" s="22"/>
      <c r="F39" s="22"/>
      <c r="G39" s="22"/>
      <c r="H39" s="22"/>
      <c r="I39" s="22"/>
      <c r="J39" s="18"/>
    </row>
    <row r="40" spans="3:20" ht="15">
      <c r="C40" s="54" t="s">
        <v>34</v>
      </c>
      <c r="D40" s="55" t="s">
        <v>49</v>
      </c>
      <c r="E40" s="55" t="s">
        <v>51</v>
      </c>
      <c r="F40" s="55" t="s">
        <v>61</v>
      </c>
      <c r="G40" s="55" t="s">
        <v>52</v>
      </c>
      <c r="H40" s="56" t="s">
        <v>53</v>
      </c>
      <c r="I40" s="56" t="s">
        <v>43</v>
      </c>
      <c r="J40" s="56" t="s">
        <v>54</v>
      </c>
      <c r="K40" s="56" t="s">
        <v>55</v>
      </c>
      <c r="L40" s="56" t="s">
        <v>56</v>
      </c>
      <c r="M40" s="56" t="s">
        <v>57</v>
      </c>
      <c r="N40" s="56" t="s">
        <v>58</v>
      </c>
      <c r="O40" s="57" t="s">
        <v>59</v>
      </c>
      <c r="P40" s="205" t="s">
        <v>155</v>
      </c>
      <c r="Q40" s="206"/>
      <c r="R40" s="206"/>
      <c r="S40" s="206"/>
      <c r="T40" s="206"/>
    </row>
    <row r="41" spans="1:21" ht="15">
      <c r="A41" s="20"/>
      <c r="B41" s="20" t="s">
        <v>105</v>
      </c>
      <c r="C41" s="105">
        <f>Kalendarz!B9*C33+Kalendarz!C9*D33+Kalendarz!D9*E33+Kalendarz!E9*F33+Kalendarz!F9*G33+Kalendarz!G9*H33+Kalendarz!H9*I33</f>
        <v>23618.610000000004</v>
      </c>
      <c r="D41" s="106">
        <f>Kalendarz!J9*C33+Kalendarz!K9*D33+Kalendarz!L9*E33+Kalendarz!M9*F33+Kalendarz!N9*G33+Kalendarz!O9*H33+Kalendarz!P9*I33</f>
        <v>22096.6425</v>
      </c>
      <c r="E41" s="106">
        <f>Kalendarz!R9*C33+Kalendarz!S9*D33+Kalendarz!T9*E33+Kalendarz!U9*F33+Kalendarz!V9*G33+Kalendarz!W9*H33+Kalendarz!X9*I33</f>
        <v>23572.83</v>
      </c>
      <c r="F41" s="106">
        <f>Kalendarz!Z9*C33+Kalendarz!AA9*D33+Kalendarz!AB9*E33+Kalendarz!AC9*F33+Kalendarz!AD9*G33+Kalendarz!AE9*H33+Kalendarz!AF9*I33</f>
        <v>22038.258750000005</v>
      </c>
      <c r="G41" s="106">
        <f>Kalendarz!AH9*C33+Kalendarz!AI9*D33+Kalendarz!AJ9*E33+Kalendarz!AK9*F33+Kalendarz!AL9*G33+Kalendarz!AM9*H33+Kalendarz!AN9*I33</f>
        <v>23622.425</v>
      </c>
      <c r="H41" s="106">
        <f>Kalendarz!AP9*C33+Kalendarz!AQ9*D33+Kalendarz!AR9*E33+Kalendarz!AS9*F33+Kalendarz!AT9*G33+Kalendarz!AU9*H33+Kalendarz!AV9*I33</f>
        <v>22799.5125</v>
      </c>
      <c r="I41" s="106">
        <f>Kalendarz!B19*C33+Kalendarz!C19*D33+Kalendarz!D19*E33+Kalendarz!E19*F33+Kalendarz!F19*G33+Kalendarz!G19*H33+Kalendarz!H19*I33</f>
        <v>23618.610000000004</v>
      </c>
      <c r="J41" s="106">
        <f>Kalendarz!J19*C33+Kalendarz!K19*D33+Kalendarz!L19*E33+Kalendarz!M19*F33+Kalendarz!N19*G33+Kalendarz!O19*H33+Kalendarz!P19*I33</f>
        <v>23621.51875</v>
      </c>
      <c r="K41" s="106">
        <f>Kalendarz!R19*C33+Kalendarz!S19*D33+Kalendarz!T19*E33+Kalendarz!U19*F33+Kalendarz!V19*G33+Kalendarz!W19*H33+Kalendarz!X19*I33</f>
        <v>22766.802500000005</v>
      </c>
      <c r="L41" s="106">
        <f>Kalendarz!Z19*C33+Kalendarz!AA19*D33+Kalendarz!AB19*E33+Kalendarz!AC19*F33+Kalendarz!AD19*G33+Kalendarz!AE19*H33+Kalendarz!AF19*I33</f>
        <v>23676.99375</v>
      </c>
      <c r="M41" s="106">
        <f>Kalendarz!AH19*C33+Kalendarz!AI19*D33+Kalendarz!AJ19*E33+Kalendarz!AK19*F33+Kalendarz!AL19*G33+Kalendarz!AM19*H33+Kalendarz!AN19*I33</f>
        <v>22844.28625</v>
      </c>
      <c r="N41" s="106">
        <f>Kalendarz!AP19*C33+Kalendarz!AQ19*D33+Kalendarz!AR19*E33+Kalendarz!AS19*F33+Kalendarz!AT19*G33+Kalendarz!AU19*H33+Kalendarz!AV19*I33</f>
        <v>23594.688750000005</v>
      </c>
      <c r="O41" s="188">
        <f aca="true" t="shared" si="5" ref="O41:O46">SUM(C41:N41)</f>
        <v>277871.17875</v>
      </c>
      <c r="P41" s="186"/>
      <c r="Q41" t="s">
        <v>146</v>
      </c>
      <c r="U41"/>
    </row>
    <row r="42" spans="1:21" ht="15">
      <c r="A42" s="20"/>
      <c r="B42" t="s">
        <v>114</v>
      </c>
      <c r="C42" s="154">
        <f>$C$34*(Kalendarz!B$9)+$D$34*(Kalendarz!C$9)+$E$34*(Kalendarz!D$9)+$F$34*(Kalendarz!E$9)+$G$34*(Kalendarz!F$9)+$H$34*(Kalendarz!G$9)+$I$34*Kalendarz!H$9</f>
        <v>14585.191250000002</v>
      </c>
      <c r="D42" s="155">
        <f>$C$34*(Kalendarz!J$9)+$D$34*(Kalendarz!K$9)+$E$34*(Kalendarz!L$9)+$F$34*(Kalendarz!M$9)+$G$34*(Kalendarz!N$9)+$H$34*(Kalendarz!O$9)+$I$34*Kalendarz!P$9</f>
        <v>13649.50125</v>
      </c>
      <c r="E42" s="155">
        <f>$C$34*(Kalendarz!R$9)+$D$34*(Kalendarz!S$9)+$E$34*(Kalendarz!T$9)+$F$34*(Kalendarz!U$9)+$G$34*(Kalendarz!V$9)+$H$34*(Kalendarz!W$9)+$I$34*Kalendarz!X$9</f>
        <v>14561.746250000002</v>
      </c>
      <c r="F42" s="155">
        <f>$C$34*(Kalendarz!Z9)+$D$34*(Kalendarz!AA9)+$E$34*(Kalendarz!AB9)+$F$34*(Kalendarz!AC9)+$G$34*(Kalendarz!AD9)+$H$34*(Kalendarz!AE9)+$I$34*Kalendarz!AF9</f>
        <v>13611.03</v>
      </c>
      <c r="G42" s="155">
        <f>$C$34*(Kalendarz!AH9)+$D$34*(Kalendarz!AI9)+$E$34*(Kalendarz!AJ9)+$F$34*(Kalendarz!AK9)+$G$34*(Kalendarz!AL9)+$H$34*(Kalendarz!AM9)+$I$34*Kalendarz!AN9</f>
        <v>14581.65</v>
      </c>
      <c r="H42" s="155">
        <f>C34*(Kalendarz!AP9)+D34*(Kalendarz!AQ9)+E34*(Kalendarz!AR9)+F34*(Kalendarz!AS9)+G34*(Kalendarz!AT9)+H34*(Kalendarz!AU9)+I34*Kalendarz!AV9</f>
        <v>14087.000000000002</v>
      </c>
      <c r="I42" s="155">
        <f>C34*(Kalendarz!B19)+D34*(Kalendarz!C19)+E34*(Kalendarz!D19)+F34*(Kalendarz!E19)+G34*(Kalendarz!F19)+H34*(Kalendarz!G19)+I34*Kalendarz!H19</f>
        <v>14585.191250000002</v>
      </c>
      <c r="J42" s="155">
        <f>$C$34*(Kalendarz!J19)+$D$34*(Kalendarz!K19)+$E$34*(Kalendarz!L19)+$F$34*(Kalendarz!M19)+$G$34*(Kalendarz!N19)+$H$34*(Kalendarz!O19)+$I$34*Kalendarz!P19</f>
        <v>14592.508749999999</v>
      </c>
      <c r="K42" s="155">
        <f>$C$34*(Kalendarz!R19)+$D$34*(Kalendarz!S19)+$E$34*(Kalendarz!T19)+$F$34*(Kalendarz!U19)+$G$34*(Kalendarz!V19)+$H$34*(Kalendarz!W19)+$I$34*Kalendarz!X19</f>
        <v>14061.633750000003</v>
      </c>
      <c r="L42" s="155">
        <f>$C$34*(Kalendarz!Z19)+$D$34*(Kalendarz!AA19)+$E$34*(Kalendarz!AB19)+$F$34*(Kalendarz!AC19)+$G$34*(Kalendarz!AD19)+$H$34*(Kalendarz!AE19)+$I$34*Kalendarz!AF19</f>
        <v>14623.6625</v>
      </c>
      <c r="M42" s="155">
        <f>$C$34*(Kalendarz!AH19)+$D$34*(Kalendarz!AI19)+$E$34*(Kalendarz!AJ19)+$F$34*(Kalendarz!AK19)+$G$34*(Kalendarz!AL19)+$H$34*(Kalendarz!AM19)+$I$34*Kalendarz!AN19</f>
        <v>14111.1425</v>
      </c>
      <c r="N42" s="155">
        <f>$C$34*(Kalendarz!AP19)+$D$34*(Kalendarz!AQ19)+$E$34*(Kalendarz!AR19)+$F$34*(Kalendarz!AS19)+$G$34*(Kalendarz!AT19)+$H$34*(Kalendarz!AU19)+$I$34*Kalendarz!AV19</f>
        <v>14578.3925</v>
      </c>
      <c r="O42" s="125">
        <f t="shared" si="5"/>
        <v>171628.64999999997</v>
      </c>
      <c r="P42" s="187">
        <f>O42/$O$41</f>
        <v>0.6176554573672206</v>
      </c>
      <c r="Q42" t="s">
        <v>156</v>
      </c>
      <c r="U42"/>
    </row>
    <row r="43" spans="1:21" ht="15">
      <c r="A43" s="104"/>
      <c r="B43" t="s">
        <v>115</v>
      </c>
      <c r="C43" s="108">
        <f>$C$35*(Kalendarz!B$9)+$D$35*(Kalendarz!C$9)+$E$35*(Kalendarz!D$9)+$F$35*(Kalendarz!E$9)+$G$35*(Kalendarz!F$9)+$H$35*(Kalendarz!G$9)+$I$35*Kalendarz!H$9</f>
        <v>9033.418749999999</v>
      </c>
      <c r="D43" s="109">
        <f>$C$35*(Kalendarz!J$9)+$D$35*(Kalendarz!K$9)+$E$35*(Kalendarz!L$9)+$F$35*(Kalendarz!M$9)+$G$35*(Kalendarz!N$9)+$H$35*(Kalendarz!O$9)+$I$35*Kalendarz!P$9</f>
        <v>8447.14125</v>
      </c>
      <c r="E43" s="109">
        <f>$C$35*(Kalendarz!R$9)+$D$35*(Kalendarz!S$9)+$E$35*(Kalendarz!T$9)+$F$35*(Kalendarz!U$9)+$G$35*(Kalendarz!V$9)+$H$35*(Kalendarz!W$9)+$I$35*Kalendarz!X$9</f>
        <v>9011.08375</v>
      </c>
      <c r="F43" s="109">
        <f>$C$35*(Kalendarz!Z9)+$D$35*(Kalendarz!AA9)+$E$35*(Kalendarz!AB9)+$F$35*(Kalendarz!AC9)+$G$35*(Kalendarz!AD9)+$H$35*(Kalendarz!AE9)+$I$35*Kalendarz!AF9</f>
        <v>8427.22875</v>
      </c>
      <c r="G43" s="109">
        <f>$C$35*(Kalendarz!AH9)+$D$35*(Kalendarz!AI9)+$E$35*(Kalendarz!AJ9)+$F$35*(Kalendarz!AK9)+$G$35*(Kalendarz!AL9)+$H$35*(Kalendarz!AM9)+$I$35*Kalendarz!AN9</f>
        <v>9040.775000000001</v>
      </c>
      <c r="H43" s="109">
        <f>C35*(Kalendarz!AP9)+D35*(Kalendarz!AQ9)+E35*(Kalendarz!AR9)+F35*(Kalendarz!AS9)+G35*(Kalendarz!AT9)+H35*(Kalendarz!AU9)+I35*Kalendarz!AV9</f>
        <v>8712.5125</v>
      </c>
      <c r="I43" s="109">
        <f>C35*(Kalendarz!B19)+D35*(Kalendarz!C19)+E35*(Kalendarz!D19)+F35*(Kalendarz!E19)+G35*(Kalendarz!F19)+H35*(Kalendarz!G19)+I35*Kalendarz!H19</f>
        <v>9033.418749999999</v>
      </c>
      <c r="J43" s="109">
        <f>$C$35*(Kalendarz!J19)+$D$35*(Kalendarz!K19)+$E$35*(Kalendarz!L19)+$F$35*(Kalendarz!M19)+$G$35*(Kalendarz!N19)+$H$35*(Kalendarz!O19)+$I$35*Kalendarz!P19</f>
        <v>9029.01</v>
      </c>
      <c r="K43" s="109">
        <f>$C$35*(Kalendarz!R19)+$D$35*(Kalendarz!S19)+$E$35*(Kalendarz!T19)+$F$35*(Kalendarz!U19)+$G$35*(Kalendarz!V19)+$H$35*(Kalendarz!W19)+$I$35*Kalendarz!X19</f>
        <v>8705.16875</v>
      </c>
      <c r="L43" s="109">
        <f>$C$35*(Kalendarz!Z19)+$D$35*(Kalendarz!AA19)+$E$35*(Kalendarz!AB19)+$F$35*(Kalendarz!AC19)+$G$35*(Kalendarz!AD19)+$H$35*(Kalendarz!AE19)+$I$35*Kalendarz!AF19</f>
        <v>9053.331250000001</v>
      </c>
      <c r="M43" s="109">
        <f>$C$35*(Kalendarz!AH19)+$D$35*(Kalendarz!AI19)+$E$35*(Kalendarz!AJ19)+$F$35*(Kalendarz!AK19)+$G$35*(Kalendarz!AL19)+$H$35*(Kalendarz!AM19)+$I$35*Kalendarz!AN19</f>
        <v>8733.143750000001</v>
      </c>
      <c r="N43" s="109">
        <f>$C$35*(Kalendarz!AP19)+$D$35*(Kalendarz!AQ19)+$E$35*(Kalendarz!AR19)+$F$35*(Kalendarz!AS19)+$G$35*(Kalendarz!AT19)+$H$35*(Kalendarz!AU19)+$I$35*Kalendarz!AV19</f>
        <v>9016.29625</v>
      </c>
      <c r="O43" s="110">
        <f t="shared" si="5"/>
        <v>106242.52875</v>
      </c>
      <c r="P43" s="187">
        <f>O43/$O$41</f>
        <v>0.3823445426327792</v>
      </c>
      <c r="Q43" t="s">
        <v>157</v>
      </c>
      <c r="U43"/>
    </row>
    <row r="44" spans="1:33" s="18" customFormat="1" ht="15">
      <c r="A44" s="127"/>
      <c r="B44" s="20" t="s">
        <v>86</v>
      </c>
      <c r="C44" s="147">
        <f>SUM(C$45:C$46)</f>
        <v>7366.418121000001</v>
      </c>
      <c r="D44" s="148">
        <f aca="true" t="shared" si="6" ref="D44:N44">SUM(D$45:D$46)</f>
        <v>6892.07131575</v>
      </c>
      <c r="E44" s="148">
        <f t="shared" si="6"/>
        <v>7352.533539</v>
      </c>
      <c r="F44" s="148">
        <f t="shared" si="6"/>
        <v>6873.664711125</v>
      </c>
      <c r="G44" s="148">
        <f t="shared" si="6"/>
        <v>7367.1267775000015</v>
      </c>
      <c r="H44" s="148">
        <f t="shared" si="6"/>
        <v>7111.571718750001</v>
      </c>
      <c r="I44" s="148">
        <f t="shared" si="6"/>
        <v>7366.418121000001</v>
      </c>
      <c r="J44" s="148">
        <f t="shared" si="6"/>
        <v>7367.775867125</v>
      </c>
      <c r="K44" s="148">
        <f t="shared" si="6"/>
        <v>7100.948167750001</v>
      </c>
      <c r="L44" s="148">
        <f t="shared" si="6"/>
        <v>7384.824725625001</v>
      </c>
      <c r="M44" s="148">
        <f t="shared" si="6"/>
        <v>7125.250082375001</v>
      </c>
      <c r="N44" s="148">
        <f t="shared" si="6"/>
        <v>7359.607936125</v>
      </c>
      <c r="O44" s="122">
        <f t="shared" si="5"/>
        <v>86668.21108312502</v>
      </c>
      <c r="P44" s="187"/>
      <c r="Q44" t="s">
        <v>145</v>
      </c>
      <c r="S44" s="71"/>
      <c r="T44" s="71"/>
      <c r="U44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</row>
    <row r="45" spans="1:33" s="18" customFormat="1" ht="15">
      <c r="A45" s="127">
        <f>A37</f>
        <v>343.1</v>
      </c>
      <c r="B45" t="s">
        <v>116</v>
      </c>
      <c r="C45" s="149">
        <f>C$42/1000*$A$37</f>
        <v>5004.179117875001</v>
      </c>
      <c r="D45" s="150">
        <f aca="true" t="shared" si="7" ref="D45:N45">D$42/1000*$A$37</f>
        <v>4683.143878875</v>
      </c>
      <c r="E45" s="150">
        <f t="shared" si="7"/>
        <v>4996.135138375001</v>
      </c>
      <c r="F45" s="150">
        <f t="shared" si="7"/>
        <v>4669.944393000001</v>
      </c>
      <c r="G45" s="150">
        <f t="shared" si="7"/>
        <v>5002.964115000001</v>
      </c>
      <c r="H45" s="150">
        <f t="shared" si="7"/>
        <v>4833.249700000001</v>
      </c>
      <c r="I45" s="150">
        <f t="shared" si="7"/>
        <v>5004.179117875001</v>
      </c>
      <c r="J45" s="150">
        <f t="shared" si="7"/>
        <v>5006.689752125</v>
      </c>
      <c r="K45" s="150">
        <f t="shared" si="7"/>
        <v>4824.546539625001</v>
      </c>
      <c r="L45" s="150">
        <f t="shared" si="7"/>
        <v>5017.37860375</v>
      </c>
      <c r="M45" s="150">
        <f t="shared" si="7"/>
        <v>4841.53299175</v>
      </c>
      <c r="N45" s="150">
        <f t="shared" si="7"/>
        <v>5001.84646675</v>
      </c>
      <c r="O45" s="125">
        <f t="shared" si="5"/>
        <v>58885.789815000004</v>
      </c>
      <c r="P45" s="187">
        <f>O45/$O$44</f>
        <v>0.6794393132047182</v>
      </c>
      <c r="Q45" t="s">
        <v>158</v>
      </c>
      <c r="S45" s="71"/>
      <c r="T45" s="71"/>
      <c r="U45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</row>
    <row r="46" spans="1:21" ht="15">
      <c r="A46" s="152">
        <f>A38</f>
        <v>261.5</v>
      </c>
      <c r="B46" t="s">
        <v>117</v>
      </c>
      <c r="C46" s="156">
        <f>C$43/1000*$A$38</f>
        <v>2362.2390031249997</v>
      </c>
      <c r="D46" s="157">
        <f aca="true" t="shared" si="8" ref="D46:N46">D$43/1000*$A$38</f>
        <v>2208.9274368750002</v>
      </c>
      <c r="E46" s="157">
        <f t="shared" si="8"/>
        <v>2356.398400625</v>
      </c>
      <c r="F46" s="157">
        <f t="shared" si="8"/>
        <v>2203.7203181249997</v>
      </c>
      <c r="G46" s="157">
        <f t="shared" si="8"/>
        <v>2364.1626625000004</v>
      </c>
      <c r="H46" s="157">
        <f t="shared" si="8"/>
        <v>2278.32201875</v>
      </c>
      <c r="I46" s="157">
        <f t="shared" si="8"/>
        <v>2362.2390031249997</v>
      </c>
      <c r="J46" s="157">
        <f t="shared" si="8"/>
        <v>2361.086115</v>
      </c>
      <c r="K46" s="157">
        <f t="shared" si="8"/>
        <v>2276.401628125</v>
      </c>
      <c r="L46" s="157">
        <f t="shared" si="8"/>
        <v>2367.4461218750002</v>
      </c>
      <c r="M46" s="157">
        <f t="shared" si="8"/>
        <v>2283.7170906250003</v>
      </c>
      <c r="N46" s="157">
        <f t="shared" si="8"/>
        <v>2357.761469375</v>
      </c>
      <c r="O46" s="110">
        <f t="shared" si="5"/>
        <v>27782.421268125003</v>
      </c>
      <c r="P46" s="187">
        <f>O46/$O$44</f>
        <v>0.3205606867952817</v>
      </c>
      <c r="Q46" t="s">
        <v>159</v>
      </c>
      <c r="U46"/>
    </row>
    <row r="47" spans="1:21" ht="15">
      <c r="A47" s="83">
        <v>70</v>
      </c>
      <c r="B47" t="s">
        <v>60</v>
      </c>
      <c r="C47" s="111">
        <f>$A$47</f>
        <v>70</v>
      </c>
      <c r="D47" s="112">
        <f aca="true" t="shared" si="9" ref="D47:N47">$A$47</f>
        <v>70</v>
      </c>
      <c r="E47" s="112">
        <f t="shared" si="9"/>
        <v>70</v>
      </c>
      <c r="F47" s="112">
        <f t="shared" si="9"/>
        <v>70</v>
      </c>
      <c r="G47" s="112">
        <f t="shared" si="9"/>
        <v>70</v>
      </c>
      <c r="H47" s="112">
        <f t="shared" si="9"/>
        <v>70</v>
      </c>
      <c r="I47" s="112">
        <f t="shared" si="9"/>
        <v>70</v>
      </c>
      <c r="J47" s="112">
        <f t="shared" si="9"/>
        <v>70</v>
      </c>
      <c r="K47" s="112">
        <f t="shared" si="9"/>
        <v>70</v>
      </c>
      <c r="L47" s="112">
        <f t="shared" si="9"/>
        <v>70</v>
      </c>
      <c r="M47" s="112">
        <f t="shared" si="9"/>
        <v>70</v>
      </c>
      <c r="N47" s="112">
        <f t="shared" si="9"/>
        <v>70</v>
      </c>
      <c r="O47" s="107">
        <f aca="true" t="shared" si="10" ref="O47:O55">SUM(C47:N47)</f>
        <v>840</v>
      </c>
      <c r="P47" s="187">
        <f>O47/$O$44</f>
        <v>0.009692134976621834</v>
      </c>
      <c r="Q47" t="s">
        <v>147</v>
      </c>
      <c r="U47"/>
    </row>
    <row r="48" spans="2:21" ht="15">
      <c r="B48" t="s">
        <v>109</v>
      </c>
      <c r="C48" s="183">
        <f>'B21'!C41</f>
        <v>30</v>
      </c>
      <c r="D48" s="112">
        <f>$C$48</f>
        <v>30</v>
      </c>
      <c r="E48" s="112">
        <f aca="true" t="shared" si="11" ref="E48:N48">$C$48</f>
        <v>30</v>
      </c>
      <c r="F48" s="112">
        <f t="shared" si="11"/>
        <v>30</v>
      </c>
      <c r="G48" s="112">
        <f t="shared" si="11"/>
        <v>30</v>
      </c>
      <c r="H48" s="112">
        <f t="shared" si="11"/>
        <v>30</v>
      </c>
      <c r="I48" s="112">
        <f t="shared" si="11"/>
        <v>30</v>
      </c>
      <c r="J48" s="112">
        <f t="shared" si="11"/>
        <v>30</v>
      </c>
      <c r="K48" s="112">
        <f t="shared" si="11"/>
        <v>30</v>
      </c>
      <c r="L48" s="112">
        <f t="shared" si="11"/>
        <v>30</v>
      </c>
      <c r="M48" s="112">
        <f t="shared" si="11"/>
        <v>30</v>
      </c>
      <c r="N48" s="112">
        <f t="shared" si="11"/>
        <v>30</v>
      </c>
      <c r="O48" s="107"/>
      <c r="P48" s="187"/>
      <c r="U48"/>
    </row>
    <row r="49" spans="1:21" ht="15">
      <c r="A49" s="20" t="s">
        <v>84</v>
      </c>
      <c r="B49" s="20" t="s">
        <v>75</v>
      </c>
      <c r="C49" s="105">
        <f>SUM(C50:C55)</f>
        <v>3568.6426312500002</v>
      </c>
      <c r="D49" s="106">
        <f aca="true" t="shared" si="12" ref="D49:N49">SUM(D50:D55)</f>
        <v>3375.3192925000003</v>
      </c>
      <c r="E49" s="106">
        <f t="shared" si="12"/>
        <v>3563.5654762500003</v>
      </c>
      <c r="F49" s="106">
        <f t="shared" si="12"/>
        <v>3367.498601875</v>
      </c>
      <c r="G49" s="106">
        <f t="shared" si="12"/>
        <v>3568.2030124999997</v>
      </c>
      <c r="H49" s="106">
        <f t="shared" si="12"/>
        <v>3465.4441312500003</v>
      </c>
      <c r="I49" s="106">
        <f t="shared" si="12"/>
        <v>3568.6426312500002</v>
      </c>
      <c r="J49" s="106">
        <f t="shared" si="12"/>
        <v>3569.8801956249995</v>
      </c>
      <c r="K49" s="106">
        <f t="shared" si="12"/>
        <v>3460.4639750000006</v>
      </c>
      <c r="L49" s="106">
        <f t="shared" si="12"/>
        <v>3576.4633218750005</v>
      </c>
      <c r="M49" s="106">
        <f t="shared" si="12"/>
        <v>3470.6001031250003</v>
      </c>
      <c r="N49" s="106">
        <f t="shared" si="12"/>
        <v>3566.8456293750005</v>
      </c>
      <c r="O49" s="107">
        <f t="shared" si="10"/>
        <v>42121.569001874996</v>
      </c>
      <c r="P49" s="187"/>
      <c r="Q49" t="s">
        <v>75</v>
      </c>
      <c r="U49"/>
    </row>
    <row r="50" spans="1:21" ht="15">
      <c r="A50" s="82">
        <v>16820</v>
      </c>
      <c r="B50" s="18" t="s">
        <v>71</v>
      </c>
      <c r="C50" s="111">
        <f>C$48/1000*$A$50</f>
        <v>504.59999999999997</v>
      </c>
      <c r="D50" s="112">
        <f aca="true" t="shared" si="13" ref="D50:N50">D$48/1000*$A$50</f>
        <v>504.59999999999997</v>
      </c>
      <c r="E50" s="112">
        <f t="shared" si="13"/>
        <v>504.59999999999997</v>
      </c>
      <c r="F50" s="112">
        <f t="shared" si="13"/>
        <v>504.59999999999997</v>
      </c>
      <c r="G50" s="112">
        <f t="shared" si="13"/>
        <v>504.59999999999997</v>
      </c>
      <c r="H50" s="112">
        <f t="shared" si="13"/>
        <v>504.59999999999997</v>
      </c>
      <c r="I50" s="112">
        <f t="shared" si="13"/>
        <v>504.59999999999997</v>
      </c>
      <c r="J50" s="112">
        <f t="shared" si="13"/>
        <v>504.59999999999997</v>
      </c>
      <c r="K50" s="112">
        <f t="shared" si="13"/>
        <v>504.59999999999997</v>
      </c>
      <c r="L50" s="112">
        <f t="shared" si="13"/>
        <v>504.59999999999997</v>
      </c>
      <c r="M50" s="112">
        <f t="shared" si="13"/>
        <v>504.59999999999997</v>
      </c>
      <c r="N50" s="112">
        <f t="shared" si="13"/>
        <v>504.59999999999997</v>
      </c>
      <c r="O50" s="107">
        <f t="shared" si="10"/>
        <v>6055.200000000001</v>
      </c>
      <c r="P50" s="187">
        <f aca="true" t="shared" si="14" ref="P50:P55">O50/$O$49</f>
        <v>0.14375532876589805</v>
      </c>
      <c r="Q50" t="s">
        <v>149</v>
      </c>
      <c r="U50"/>
    </row>
    <row r="51" spans="1:21" ht="15">
      <c r="A51" s="82">
        <v>1.06</v>
      </c>
      <c r="B51" s="18" t="s">
        <v>72</v>
      </c>
      <c r="C51" s="111">
        <f aca="true" t="shared" si="15" ref="C51:N51">C$48*$A$51</f>
        <v>31.8</v>
      </c>
      <c r="D51" s="112">
        <f t="shared" si="15"/>
        <v>31.8</v>
      </c>
      <c r="E51" s="112">
        <f t="shared" si="15"/>
        <v>31.8</v>
      </c>
      <c r="F51" s="112">
        <f t="shared" si="15"/>
        <v>31.8</v>
      </c>
      <c r="G51" s="112">
        <f t="shared" si="15"/>
        <v>31.8</v>
      </c>
      <c r="H51" s="112">
        <f t="shared" si="15"/>
        <v>31.8</v>
      </c>
      <c r="I51" s="112">
        <f t="shared" si="15"/>
        <v>31.8</v>
      </c>
      <c r="J51" s="112">
        <f t="shared" si="15"/>
        <v>31.8</v>
      </c>
      <c r="K51" s="112">
        <f t="shared" si="15"/>
        <v>31.8</v>
      </c>
      <c r="L51" s="112">
        <f t="shared" si="15"/>
        <v>31.8</v>
      </c>
      <c r="M51" s="112">
        <f t="shared" si="15"/>
        <v>31.8</v>
      </c>
      <c r="N51" s="112">
        <f t="shared" si="15"/>
        <v>31.8</v>
      </c>
      <c r="O51" s="107">
        <f t="shared" si="10"/>
        <v>381.6000000000001</v>
      </c>
      <c r="P51" s="187">
        <f t="shared" si="14"/>
        <v>0.009059491586911531</v>
      </c>
      <c r="Q51" t="s">
        <v>148</v>
      </c>
      <c r="U51"/>
    </row>
    <row r="52" spans="1:21" ht="15">
      <c r="A52" s="103">
        <v>181</v>
      </c>
      <c r="B52" t="s">
        <v>74</v>
      </c>
      <c r="C52" s="123">
        <f>C$42/1000*$A$52</f>
        <v>2639.91961625</v>
      </c>
      <c r="D52" s="124">
        <f>D$42/1000*$A$52</f>
        <v>2470.55972625</v>
      </c>
      <c r="E52" s="124">
        <f aca="true" t="shared" si="16" ref="E52:N52">E$42/1000*$A$52</f>
        <v>2635.6760712500004</v>
      </c>
      <c r="F52" s="124">
        <f t="shared" si="16"/>
        <v>2463.59643</v>
      </c>
      <c r="G52" s="124">
        <f t="shared" si="16"/>
        <v>2639.2786499999997</v>
      </c>
      <c r="H52" s="124">
        <f t="shared" si="16"/>
        <v>2549.7470000000003</v>
      </c>
      <c r="I52" s="124">
        <f t="shared" si="16"/>
        <v>2639.91961625</v>
      </c>
      <c r="J52" s="124">
        <f t="shared" si="16"/>
        <v>2641.24408375</v>
      </c>
      <c r="K52" s="124">
        <f t="shared" si="16"/>
        <v>2545.1557087500005</v>
      </c>
      <c r="L52" s="124">
        <f t="shared" si="16"/>
        <v>2646.8829125</v>
      </c>
      <c r="M52" s="124">
        <f t="shared" si="16"/>
        <v>2554.1167925</v>
      </c>
      <c r="N52" s="124">
        <f t="shared" si="16"/>
        <v>2638.6890425</v>
      </c>
      <c r="O52" s="125">
        <f t="shared" si="10"/>
        <v>31064.785650000005</v>
      </c>
      <c r="P52" s="187">
        <f t="shared" si="14"/>
        <v>0.737503050957508</v>
      </c>
      <c r="Q52" t="s">
        <v>160</v>
      </c>
      <c r="U52"/>
    </row>
    <row r="53" spans="1:21" ht="15">
      <c r="A53" s="153">
        <v>24</v>
      </c>
      <c r="B53" t="s">
        <v>74</v>
      </c>
      <c r="C53" s="113">
        <f>C$43/1000*$A$53</f>
        <v>216.80204999999998</v>
      </c>
      <c r="D53" s="114">
        <f aca="true" t="shared" si="17" ref="D53:N53">D$43/1000*$A$53</f>
        <v>202.73139000000003</v>
      </c>
      <c r="E53" s="114">
        <f t="shared" si="17"/>
        <v>216.26601</v>
      </c>
      <c r="F53" s="114">
        <f t="shared" si="17"/>
        <v>202.25349</v>
      </c>
      <c r="G53" s="114">
        <f t="shared" si="17"/>
        <v>216.97860000000003</v>
      </c>
      <c r="H53" s="114">
        <f t="shared" si="17"/>
        <v>209.1003</v>
      </c>
      <c r="I53" s="114">
        <f t="shared" si="17"/>
        <v>216.80204999999998</v>
      </c>
      <c r="J53" s="114">
        <f t="shared" si="17"/>
        <v>216.69624</v>
      </c>
      <c r="K53" s="114">
        <f t="shared" si="17"/>
        <v>208.92405000000002</v>
      </c>
      <c r="L53" s="114">
        <f t="shared" si="17"/>
        <v>217.27995000000004</v>
      </c>
      <c r="M53" s="114">
        <f t="shared" si="17"/>
        <v>209.59545000000003</v>
      </c>
      <c r="N53" s="114">
        <f t="shared" si="17"/>
        <v>216.39111</v>
      </c>
      <c r="O53" s="110">
        <f t="shared" si="10"/>
        <v>2549.82069</v>
      </c>
      <c r="P53" s="187">
        <f t="shared" si="14"/>
        <v>0.060534798451750395</v>
      </c>
      <c r="Q53" t="s">
        <v>161</v>
      </c>
      <c r="U53"/>
    </row>
    <row r="54" spans="1:21" ht="15">
      <c r="A54" s="82">
        <v>6.5</v>
      </c>
      <c r="B54" s="18" t="s">
        <v>110</v>
      </c>
      <c r="C54" s="121">
        <f>C41/1000*$A$54</f>
        <v>153.52096500000002</v>
      </c>
      <c r="D54" s="120">
        <f aca="true" t="shared" si="18" ref="D54:N54">D41/1000*$A$54</f>
        <v>143.62817625000002</v>
      </c>
      <c r="E54" s="120">
        <f t="shared" si="18"/>
        <v>153.223395</v>
      </c>
      <c r="F54" s="120">
        <f t="shared" si="18"/>
        <v>143.24868187500002</v>
      </c>
      <c r="G54" s="120">
        <f t="shared" si="18"/>
        <v>153.5457625</v>
      </c>
      <c r="H54" s="120">
        <f t="shared" si="18"/>
        <v>148.19683125</v>
      </c>
      <c r="I54" s="120">
        <f t="shared" si="18"/>
        <v>153.52096500000002</v>
      </c>
      <c r="J54" s="120">
        <f t="shared" si="18"/>
        <v>153.539871875</v>
      </c>
      <c r="K54" s="120">
        <f t="shared" si="18"/>
        <v>147.98421625000003</v>
      </c>
      <c r="L54" s="120">
        <f t="shared" si="18"/>
        <v>153.900459375</v>
      </c>
      <c r="M54" s="120">
        <f t="shared" si="18"/>
        <v>148.487860625</v>
      </c>
      <c r="N54" s="120">
        <f t="shared" si="18"/>
        <v>153.365476875</v>
      </c>
      <c r="O54" s="122">
        <f>SUM(C54:N54)</f>
        <v>1806.162661875</v>
      </c>
      <c r="P54" s="187">
        <f t="shared" si="14"/>
        <v>0.0428797574419557</v>
      </c>
      <c r="Q54" t="s">
        <v>150</v>
      </c>
      <c r="R54" s="18"/>
      <c r="U54"/>
    </row>
    <row r="55" spans="1:21" ht="15.75" thickBot="1">
      <c r="A55" s="83">
        <v>22</v>
      </c>
      <c r="B55" t="s">
        <v>60</v>
      </c>
      <c r="C55" s="115">
        <f>$A$55</f>
        <v>22</v>
      </c>
      <c r="D55" s="116">
        <f aca="true" t="shared" si="19" ref="D55:N55">$A$55</f>
        <v>22</v>
      </c>
      <c r="E55" s="116">
        <f t="shared" si="19"/>
        <v>22</v>
      </c>
      <c r="F55" s="116">
        <f t="shared" si="19"/>
        <v>22</v>
      </c>
      <c r="G55" s="116">
        <f t="shared" si="19"/>
        <v>22</v>
      </c>
      <c r="H55" s="116">
        <f t="shared" si="19"/>
        <v>22</v>
      </c>
      <c r="I55" s="116">
        <f t="shared" si="19"/>
        <v>22</v>
      </c>
      <c r="J55" s="116">
        <f t="shared" si="19"/>
        <v>22</v>
      </c>
      <c r="K55" s="116">
        <f t="shared" si="19"/>
        <v>22</v>
      </c>
      <c r="L55" s="116">
        <f t="shared" si="19"/>
        <v>22</v>
      </c>
      <c r="M55" s="116">
        <f t="shared" si="19"/>
        <v>22</v>
      </c>
      <c r="N55" s="116">
        <f t="shared" si="19"/>
        <v>22</v>
      </c>
      <c r="O55" s="117">
        <f t="shared" si="10"/>
        <v>264</v>
      </c>
      <c r="P55" s="187">
        <f t="shared" si="14"/>
        <v>0.00626757279597653</v>
      </c>
      <c r="Q55" s="18" t="s">
        <v>147</v>
      </c>
      <c r="U55" s="18"/>
    </row>
    <row r="56" spans="3:15" ht="15">
      <c r="C56" s="18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</row>
    <row r="57" spans="2:15" ht="15">
      <c r="B57" s="20" t="s">
        <v>88</v>
      </c>
      <c r="C57" s="118">
        <f aca="true" t="shared" si="20" ref="C57:N57">C46+C49</f>
        <v>5930.881634375</v>
      </c>
      <c r="D57" s="118">
        <f t="shared" si="20"/>
        <v>5584.2467293750005</v>
      </c>
      <c r="E57" s="118">
        <f t="shared" si="20"/>
        <v>5919.963876875</v>
      </c>
      <c r="F57" s="118">
        <f t="shared" si="20"/>
        <v>5571.218919999999</v>
      </c>
      <c r="G57" s="118">
        <f t="shared" si="20"/>
        <v>5932.365675</v>
      </c>
      <c r="H57" s="118">
        <f t="shared" si="20"/>
        <v>5743.76615</v>
      </c>
      <c r="I57" s="118">
        <f t="shared" si="20"/>
        <v>5930.881634375</v>
      </c>
      <c r="J57" s="118">
        <f t="shared" si="20"/>
        <v>5930.966310624999</v>
      </c>
      <c r="K57" s="118">
        <f t="shared" si="20"/>
        <v>5736.865603125001</v>
      </c>
      <c r="L57" s="118">
        <f t="shared" si="20"/>
        <v>5943.909443750001</v>
      </c>
      <c r="M57" s="118">
        <f t="shared" si="20"/>
        <v>5754.317193750001</v>
      </c>
      <c r="N57" s="118">
        <f t="shared" si="20"/>
        <v>5924.607098750001</v>
      </c>
      <c r="O57" s="118">
        <f>O44+O49</f>
        <v>128789.780085</v>
      </c>
    </row>
    <row r="58" spans="4:15" ht="15"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</row>
    <row r="59" spans="4:15" ht="15"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</row>
    <row r="60" spans="13:15" ht="15">
      <c r="M60" s="16"/>
      <c r="O60" s="16"/>
    </row>
  </sheetData>
  <sheetProtection/>
  <mergeCells count="11">
    <mergeCell ref="D1:H1"/>
    <mergeCell ref="D2:E2"/>
    <mergeCell ref="F2:G2"/>
    <mergeCell ref="H2:I2"/>
    <mergeCell ref="P40:T40"/>
    <mergeCell ref="N2:O2"/>
    <mergeCell ref="P2:Q2"/>
    <mergeCell ref="C29:D29"/>
    <mergeCell ref="E29:F29"/>
    <mergeCell ref="L2:M2"/>
    <mergeCell ref="J2:K2"/>
  </mergeCells>
  <printOptions/>
  <pageMargins left="0.7" right="0.7" top="0.75" bottom="0.75" header="0.3" footer="0.3"/>
  <pageSetup horizontalDpi="600" verticalDpi="600" orientation="portrait" paperSize="9" r:id="rId1"/>
  <ignoredErrors>
    <ignoredError sqref="E4:E27 G4:G26 I4:I27 K4:K27 M4:M27 O4:O2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O65"/>
  <sheetViews>
    <sheetView zoomScalePageLayoutView="0" workbookViewId="0" topLeftCell="A36">
      <selection activeCell="O62" sqref="O62"/>
    </sheetView>
  </sheetViews>
  <sheetFormatPr defaultColWidth="9.140625" defaultRowHeight="15"/>
  <cols>
    <col min="1" max="1" width="20.8515625" style="0" customWidth="1"/>
    <col min="2" max="2" width="39.57421875" style="0" customWidth="1"/>
    <col min="3" max="3" width="14.421875" style="0" customWidth="1"/>
    <col min="4" max="4" width="14.57421875" style="0" customWidth="1"/>
    <col min="5" max="5" width="12.421875" style="0" customWidth="1"/>
    <col min="6" max="6" width="11.00390625" style="0" customWidth="1"/>
    <col min="15" max="15" width="12.8515625" style="0" customWidth="1"/>
    <col min="17" max="17" width="11.8515625" style="0" customWidth="1"/>
    <col min="29" max="29" width="13.00390625" style="0" customWidth="1"/>
    <col min="33" max="33" width="14.00390625" style="0" customWidth="1"/>
    <col min="41" max="41" width="12.140625" style="0" customWidth="1"/>
  </cols>
  <sheetData>
    <row r="1" spans="3:41" ht="15.75" thickBot="1">
      <c r="C1" s="21"/>
      <c r="D1" s="211" t="s">
        <v>89</v>
      </c>
      <c r="E1" s="211"/>
      <c r="F1" s="211"/>
      <c r="G1" s="211"/>
      <c r="H1" s="211"/>
      <c r="I1" s="21"/>
      <c r="J1" s="21"/>
      <c r="K1" s="21"/>
      <c r="L1" s="21"/>
      <c r="M1" s="21"/>
      <c r="N1" s="21"/>
      <c r="O1" s="21"/>
      <c r="P1" s="21"/>
      <c r="Q1" s="21"/>
      <c r="T1" s="215" t="s">
        <v>90</v>
      </c>
      <c r="U1" s="215"/>
      <c r="V1" s="215"/>
      <c r="AE1" s="71"/>
      <c r="AF1" s="216"/>
      <c r="AG1" s="216"/>
      <c r="AH1" s="71"/>
      <c r="AI1" s="71"/>
      <c r="AJ1" s="71"/>
      <c r="AK1" s="71"/>
      <c r="AL1" s="71"/>
      <c r="AM1" s="71"/>
      <c r="AN1" s="71"/>
      <c r="AO1" s="71"/>
    </row>
    <row r="2" spans="3:41" ht="15">
      <c r="C2" s="45"/>
      <c r="D2" s="207" t="s">
        <v>0</v>
      </c>
      <c r="E2" s="207"/>
      <c r="F2" s="207" t="s">
        <v>1</v>
      </c>
      <c r="G2" s="207"/>
      <c r="H2" s="207" t="s">
        <v>2</v>
      </c>
      <c r="I2" s="207"/>
      <c r="J2" s="207" t="s">
        <v>3</v>
      </c>
      <c r="K2" s="207"/>
      <c r="L2" s="207" t="s">
        <v>4</v>
      </c>
      <c r="M2" s="207"/>
      <c r="N2" s="207" t="s">
        <v>5</v>
      </c>
      <c r="O2" s="207"/>
      <c r="P2" s="207" t="s">
        <v>6</v>
      </c>
      <c r="Q2" s="208"/>
      <c r="S2" s="45"/>
      <c r="T2" s="207" t="s">
        <v>0</v>
      </c>
      <c r="U2" s="207"/>
      <c r="V2" s="207" t="s">
        <v>1</v>
      </c>
      <c r="W2" s="207"/>
      <c r="X2" s="207" t="s">
        <v>2</v>
      </c>
      <c r="Y2" s="207"/>
      <c r="Z2" s="207" t="s">
        <v>3</v>
      </c>
      <c r="AA2" s="207"/>
      <c r="AB2" s="207" t="s">
        <v>4</v>
      </c>
      <c r="AC2" s="207"/>
      <c r="AD2" s="207" t="s">
        <v>5</v>
      </c>
      <c r="AE2" s="207"/>
      <c r="AF2" s="207" t="s">
        <v>6</v>
      </c>
      <c r="AG2" s="208"/>
      <c r="AH2" s="91"/>
      <c r="AI2" s="91"/>
      <c r="AJ2" s="91"/>
      <c r="AK2" s="91"/>
      <c r="AL2" s="91"/>
      <c r="AM2" s="91"/>
      <c r="AN2" s="91"/>
      <c r="AO2" s="91"/>
    </row>
    <row r="3" spans="3:41" ht="15">
      <c r="C3" s="46" t="s">
        <v>7</v>
      </c>
      <c r="D3" s="44" t="s">
        <v>121</v>
      </c>
      <c r="E3" s="44" t="s">
        <v>122</v>
      </c>
      <c r="F3" s="44" t="s">
        <v>121</v>
      </c>
      <c r="G3" s="44" t="s">
        <v>122</v>
      </c>
      <c r="H3" s="44" t="s">
        <v>121</v>
      </c>
      <c r="I3" s="44" t="s">
        <v>122</v>
      </c>
      <c r="J3" s="44" t="s">
        <v>121</v>
      </c>
      <c r="K3" s="44" t="s">
        <v>122</v>
      </c>
      <c r="L3" s="44" t="s">
        <v>121</v>
      </c>
      <c r="M3" s="44" t="s">
        <v>122</v>
      </c>
      <c r="N3" s="44" t="s">
        <v>121</v>
      </c>
      <c r="O3" s="44" t="s">
        <v>122</v>
      </c>
      <c r="P3" s="44" t="s">
        <v>121</v>
      </c>
      <c r="Q3" s="47" t="s">
        <v>122</v>
      </c>
      <c r="S3" s="46" t="s">
        <v>7</v>
      </c>
      <c r="T3" s="44" t="s">
        <v>121</v>
      </c>
      <c r="U3" s="44" t="s">
        <v>122</v>
      </c>
      <c r="V3" s="44" t="s">
        <v>121</v>
      </c>
      <c r="W3" s="44" t="s">
        <v>122</v>
      </c>
      <c r="X3" s="44" t="s">
        <v>121</v>
      </c>
      <c r="Y3" s="44" t="s">
        <v>122</v>
      </c>
      <c r="Z3" s="44" t="s">
        <v>121</v>
      </c>
      <c r="AA3" s="44" t="s">
        <v>122</v>
      </c>
      <c r="AB3" s="44" t="s">
        <v>121</v>
      </c>
      <c r="AC3" s="44" t="s">
        <v>122</v>
      </c>
      <c r="AD3" s="44" t="s">
        <v>121</v>
      </c>
      <c r="AE3" s="44" t="s">
        <v>122</v>
      </c>
      <c r="AF3" s="44" t="s">
        <v>121</v>
      </c>
      <c r="AG3" s="47" t="s">
        <v>122</v>
      </c>
      <c r="AH3" s="71"/>
      <c r="AI3" s="71"/>
      <c r="AJ3" s="71"/>
      <c r="AK3" s="71"/>
      <c r="AL3" s="71"/>
      <c r="AM3" s="71"/>
      <c r="AN3" s="71"/>
      <c r="AO3" s="71"/>
    </row>
    <row r="4" spans="3:41" ht="15">
      <c r="C4" s="48" t="s">
        <v>8</v>
      </c>
      <c r="D4" s="72">
        <f>J30</f>
        <v>4</v>
      </c>
      <c r="E4" s="178">
        <f>'B21'!E4</f>
        <v>35.76375</v>
      </c>
      <c r="F4" s="72">
        <f>$J$30</f>
        <v>4</v>
      </c>
      <c r="G4" s="178">
        <f>'B21'!G4</f>
        <v>33.87375</v>
      </c>
      <c r="H4" s="72">
        <f>$J$30</f>
        <v>4</v>
      </c>
      <c r="I4" s="178">
        <f>'B21'!I4</f>
        <v>35.6025</v>
      </c>
      <c r="J4" s="72">
        <f>$J$30</f>
        <v>4</v>
      </c>
      <c r="K4" s="178">
        <f>'B21'!K4</f>
        <v>32.985</v>
      </c>
      <c r="L4" s="72">
        <f>$J$30</f>
        <v>4</v>
      </c>
      <c r="M4" s="180">
        <f>'B21'!M4</f>
        <v>32.47875</v>
      </c>
      <c r="N4" s="72">
        <f>$J$30</f>
        <v>4</v>
      </c>
      <c r="O4" s="180">
        <f>'B21'!O4</f>
        <v>29.95375</v>
      </c>
      <c r="P4" s="72">
        <f>$J$30</f>
        <v>4</v>
      </c>
      <c r="Q4" s="181">
        <f>'B21'!Q4</f>
        <v>29.54</v>
      </c>
      <c r="S4" s="48" t="s">
        <v>8</v>
      </c>
      <c r="T4" s="72">
        <f>$J$30</f>
        <v>4</v>
      </c>
      <c r="U4" s="79">
        <f>$E4</f>
        <v>35.76375</v>
      </c>
      <c r="V4" s="72">
        <f>$J$30</f>
        <v>4</v>
      </c>
      <c r="W4" s="79">
        <f>$G4</f>
        <v>33.87375</v>
      </c>
      <c r="X4" s="72">
        <f>$J$30</f>
        <v>4</v>
      </c>
      <c r="Y4" s="79">
        <f>$I4</f>
        <v>35.6025</v>
      </c>
      <c r="Z4" s="72">
        <f>$J$30</f>
        <v>4</v>
      </c>
      <c r="AA4" s="79">
        <f>$K4</f>
        <v>32.985</v>
      </c>
      <c r="AB4" s="72">
        <f>$J$30</f>
        <v>4</v>
      </c>
      <c r="AC4" s="43">
        <f>$M4</f>
        <v>32.47875</v>
      </c>
      <c r="AD4" s="72">
        <f>$J$30</f>
        <v>4</v>
      </c>
      <c r="AE4" s="43">
        <f>$O4</f>
        <v>29.95375</v>
      </c>
      <c r="AF4" s="72">
        <f>$J$30</f>
        <v>4</v>
      </c>
      <c r="AG4" s="65">
        <f>$Q4</f>
        <v>29.54</v>
      </c>
      <c r="AH4" s="89"/>
      <c r="AI4" s="22"/>
      <c r="AJ4" s="89"/>
      <c r="AK4" s="22"/>
      <c r="AL4" s="89"/>
      <c r="AM4" s="22"/>
      <c r="AN4" s="89"/>
      <c r="AO4" s="22"/>
    </row>
    <row r="5" spans="3:41" ht="15">
      <c r="C5" s="48" t="s">
        <v>9</v>
      </c>
      <c r="D5" s="72">
        <f>J30</f>
        <v>4</v>
      </c>
      <c r="E5" s="178">
        <f>'B21'!E5</f>
        <v>35.6125</v>
      </c>
      <c r="F5" s="72">
        <f aca="true" t="shared" si="0" ref="F5:P10">$J$30</f>
        <v>4</v>
      </c>
      <c r="G5" s="178">
        <f>'B21'!G5</f>
        <v>33.65375</v>
      </c>
      <c r="H5" s="72">
        <f t="shared" si="0"/>
        <v>4</v>
      </c>
      <c r="I5" s="178">
        <f>'B21'!I5</f>
        <v>32.46625</v>
      </c>
      <c r="J5" s="72">
        <f t="shared" si="0"/>
        <v>4</v>
      </c>
      <c r="K5" s="178">
        <f>'B21'!K5</f>
        <v>32.82125</v>
      </c>
      <c r="L5" s="72">
        <f t="shared" si="0"/>
        <v>4</v>
      </c>
      <c r="M5" s="180">
        <f>'B21'!M5</f>
        <v>32.13625</v>
      </c>
      <c r="N5" s="72">
        <f t="shared" si="0"/>
        <v>4</v>
      </c>
      <c r="O5" s="180">
        <f>'B21'!O5</f>
        <v>32.3725</v>
      </c>
      <c r="P5" s="72">
        <f t="shared" si="0"/>
        <v>4</v>
      </c>
      <c r="Q5" s="181">
        <f>'B21'!Q5</f>
        <v>30.2225</v>
      </c>
      <c r="S5" s="48" t="s">
        <v>9</v>
      </c>
      <c r="T5" s="72">
        <f aca="true" t="shared" si="1" ref="T5:AF9">$J$30</f>
        <v>4</v>
      </c>
      <c r="U5" s="79">
        <f aca="true" t="shared" si="2" ref="U5:U27">$E5</f>
        <v>35.6125</v>
      </c>
      <c r="V5" s="72">
        <f t="shared" si="1"/>
        <v>4</v>
      </c>
      <c r="W5" s="79">
        <f aca="true" t="shared" si="3" ref="W5:W27">$G5</f>
        <v>33.65375</v>
      </c>
      <c r="X5" s="72">
        <f t="shared" si="1"/>
        <v>4</v>
      </c>
      <c r="Y5" s="79">
        <f aca="true" t="shared" si="4" ref="Y5:Y27">$I5</f>
        <v>32.46625</v>
      </c>
      <c r="Z5" s="72">
        <f t="shared" si="1"/>
        <v>4</v>
      </c>
      <c r="AA5" s="79">
        <f aca="true" t="shared" si="5" ref="AA5:AA27">$K5</f>
        <v>32.82125</v>
      </c>
      <c r="AB5" s="72">
        <f t="shared" si="1"/>
        <v>4</v>
      </c>
      <c r="AC5" s="43">
        <f aca="true" t="shared" si="6" ref="AC5:AC27">$M5</f>
        <v>32.13625</v>
      </c>
      <c r="AD5" s="72">
        <f t="shared" si="1"/>
        <v>4</v>
      </c>
      <c r="AE5" s="43">
        <f aca="true" t="shared" si="7" ref="AE5:AE27">$O5</f>
        <v>32.3725</v>
      </c>
      <c r="AF5" s="72">
        <f t="shared" si="1"/>
        <v>4</v>
      </c>
      <c r="AG5" s="65">
        <f aca="true" t="shared" si="8" ref="AG5:AG27">$Q5</f>
        <v>30.2225</v>
      </c>
      <c r="AH5" s="89"/>
      <c r="AI5" s="22"/>
      <c r="AJ5" s="89"/>
      <c r="AK5" s="22"/>
      <c r="AL5" s="89"/>
      <c r="AM5" s="22"/>
      <c r="AN5" s="89"/>
      <c r="AO5" s="22"/>
    </row>
    <row r="6" spans="3:41" ht="15">
      <c r="C6" s="48" t="s">
        <v>10</v>
      </c>
      <c r="D6" s="72">
        <f>J30</f>
        <v>4</v>
      </c>
      <c r="E6" s="178">
        <f>'B21'!E6</f>
        <v>35.10375</v>
      </c>
      <c r="F6" s="72">
        <f t="shared" si="0"/>
        <v>4</v>
      </c>
      <c r="G6" s="178">
        <f>'B21'!G6</f>
        <v>34.0875</v>
      </c>
      <c r="H6" s="72">
        <f t="shared" si="0"/>
        <v>4</v>
      </c>
      <c r="I6" s="178">
        <f>'B21'!I6</f>
        <v>32.1325</v>
      </c>
      <c r="J6" s="72">
        <f t="shared" si="0"/>
        <v>4</v>
      </c>
      <c r="K6" s="178">
        <f>'B21'!K6</f>
        <v>32.64375</v>
      </c>
      <c r="L6" s="72">
        <f t="shared" si="0"/>
        <v>4</v>
      </c>
      <c r="M6" s="180">
        <f>'B21'!M6</f>
        <v>34.91875</v>
      </c>
      <c r="N6" s="72">
        <f t="shared" si="0"/>
        <v>4</v>
      </c>
      <c r="O6" s="180">
        <f>'B21'!O6</f>
        <v>30.48375</v>
      </c>
      <c r="P6" s="72">
        <f t="shared" si="0"/>
        <v>4</v>
      </c>
      <c r="Q6" s="181">
        <f>'B21'!Q6</f>
        <v>30.13625</v>
      </c>
      <c r="S6" s="48" t="s">
        <v>10</v>
      </c>
      <c r="T6" s="72">
        <f t="shared" si="1"/>
        <v>4</v>
      </c>
      <c r="U6" s="79">
        <f t="shared" si="2"/>
        <v>35.10375</v>
      </c>
      <c r="V6" s="72">
        <f t="shared" si="1"/>
        <v>4</v>
      </c>
      <c r="W6" s="79">
        <f t="shared" si="3"/>
        <v>34.0875</v>
      </c>
      <c r="X6" s="72">
        <f t="shared" si="1"/>
        <v>4</v>
      </c>
      <c r="Y6" s="79">
        <f t="shared" si="4"/>
        <v>32.1325</v>
      </c>
      <c r="Z6" s="72">
        <f t="shared" si="1"/>
        <v>4</v>
      </c>
      <c r="AA6" s="79">
        <f t="shared" si="5"/>
        <v>32.64375</v>
      </c>
      <c r="AB6" s="72">
        <f t="shared" si="1"/>
        <v>4</v>
      </c>
      <c r="AC6" s="43">
        <f t="shared" si="6"/>
        <v>34.91875</v>
      </c>
      <c r="AD6" s="72">
        <f t="shared" si="1"/>
        <v>4</v>
      </c>
      <c r="AE6" s="43">
        <f t="shared" si="7"/>
        <v>30.48375</v>
      </c>
      <c r="AF6" s="72">
        <f t="shared" si="1"/>
        <v>4</v>
      </c>
      <c r="AG6" s="65">
        <f t="shared" si="8"/>
        <v>30.13625</v>
      </c>
      <c r="AH6" s="89"/>
      <c r="AI6" s="22"/>
      <c r="AJ6" s="89"/>
      <c r="AK6" s="22"/>
      <c r="AL6" s="89"/>
      <c r="AM6" s="22"/>
      <c r="AN6" s="89"/>
      <c r="AO6" s="22"/>
    </row>
    <row r="7" spans="3:41" ht="15">
      <c r="C7" s="48" t="s">
        <v>11</v>
      </c>
      <c r="D7" s="72">
        <f>J30</f>
        <v>4</v>
      </c>
      <c r="E7" s="178">
        <f>'B21'!E7</f>
        <v>35.01</v>
      </c>
      <c r="F7" s="72">
        <f t="shared" si="0"/>
        <v>4</v>
      </c>
      <c r="G7" s="178">
        <f>'B21'!G7</f>
        <v>32.96375</v>
      </c>
      <c r="H7" s="72">
        <f t="shared" si="0"/>
        <v>4</v>
      </c>
      <c r="I7" s="178">
        <f>'B21'!I7</f>
        <v>31.89125</v>
      </c>
      <c r="J7" s="72">
        <f t="shared" si="0"/>
        <v>4</v>
      </c>
      <c r="K7" s="178">
        <f>'B21'!K7</f>
        <v>33.10375</v>
      </c>
      <c r="L7" s="72">
        <f t="shared" si="0"/>
        <v>4</v>
      </c>
      <c r="M7" s="180">
        <f>'B21'!M7</f>
        <v>33.585</v>
      </c>
      <c r="N7" s="72">
        <f t="shared" si="0"/>
        <v>4</v>
      </c>
      <c r="O7" s="180">
        <f>'B21'!O7</f>
        <v>30.63125</v>
      </c>
      <c r="P7" s="72">
        <f t="shared" si="0"/>
        <v>4</v>
      </c>
      <c r="Q7" s="181">
        <f>'B21'!Q7</f>
        <v>30.7375</v>
      </c>
      <c r="S7" s="48" t="s">
        <v>11</v>
      </c>
      <c r="T7" s="72">
        <f t="shared" si="1"/>
        <v>4</v>
      </c>
      <c r="U7" s="79">
        <f t="shared" si="2"/>
        <v>35.01</v>
      </c>
      <c r="V7" s="72">
        <f t="shared" si="1"/>
        <v>4</v>
      </c>
      <c r="W7" s="79">
        <f t="shared" si="3"/>
        <v>32.96375</v>
      </c>
      <c r="X7" s="72">
        <f t="shared" si="1"/>
        <v>4</v>
      </c>
      <c r="Y7" s="79">
        <f t="shared" si="4"/>
        <v>31.89125</v>
      </c>
      <c r="Z7" s="72">
        <f t="shared" si="1"/>
        <v>4</v>
      </c>
      <c r="AA7" s="79">
        <f t="shared" si="5"/>
        <v>33.10375</v>
      </c>
      <c r="AB7" s="72">
        <f t="shared" si="1"/>
        <v>4</v>
      </c>
      <c r="AC7" s="43">
        <f t="shared" si="6"/>
        <v>33.585</v>
      </c>
      <c r="AD7" s="72">
        <f t="shared" si="1"/>
        <v>4</v>
      </c>
      <c r="AE7" s="43">
        <f t="shared" si="7"/>
        <v>30.63125</v>
      </c>
      <c r="AF7" s="72">
        <f t="shared" si="1"/>
        <v>4</v>
      </c>
      <c r="AG7" s="65">
        <f t="shared" si="8"/>
        <v>30.7375</v>
      </c>
      <c r="AH7" s="89"/>
      <c r="AI7" s="22"/>
      <c r="AJ7" s="89"/>
      <c r="AK7" s="22"/>
      <c r="AL7" s="89"/>
      <c r="AM7" s="22"/>
      <c r="AN7" s="89"/>
      <c r="AO7" s="22"/>
    </row>
    <row r="8" spans="3:41" ht="15">
      <c r="C8" s="48" t="s">
        <v>12</v>
      </c>
      <c r="D8" s="72">
        <f>J30</f>
        <v>4</v>
      </c>
      <c r="E8" s="178">
        <f>'B21'!E8</f>
        <v>35.835</v>
      </c>
      <c r="F8" s="72">
        <f t="shared" si="0"/>
        <v>4</v>
      </c>
      <c r="G8" s="178">
        <f>'B21'!G8</f>
        <v>31.34125</v>
      </c>
      <c r="H8" s="72">
        <f t="shared" si="0"/>
        <v>4</v>
      </c>
      <c r="I8" s="178">
        <f>'B21'!I8</f>
        <v>32.03</v>
      </c>
      <c r="J8" s="72">
        <f t="shared" si="0"/>
        <v>4</v>
      </c>
      <c r="K8" s="178">
        <f>'B21'!K8</f>
        <v>34.925</v>
      </c>
      <c r="L8" s="72">
        <f t="shared" si="0"/>
        <v>4</v>
      </c>
      <c r="M8" s="180">
        <f>'B21'!M8</f>
        <v>32.90625</v>
      </c>
      <c r="N8" s="72">
        <f t="shared" si="0"/>
        <v>4</v>
      </c>
      <c r="O8" s="180">
        <f>'B21'!O8</f>
        <v>29.5425</v>
      </c>
      <c r="P8" s="72">
        <f t="shared" si="0"/>
        <v>4</v>
      </c>
      <c r="Q8" s="181">
        <f>'B21'!Q8</f>
        <v>30.06375</v>
      </c>
      <c r="S8" s="48" t="s">
        <v>12</v>
      </c>
      <c r="T8" s="72">
        <f t="shared" si="1"/>
        <v>4</v>
      </c>
      <c r="U8" s="79">
        <f t="shared" si="2"/>
        <v>35.835</v>
      </c>
      <c r="V8" s="72">
        <f t="shared" si="1"/>
        <v>4</v>
      </c>
      <c r="W8" s="79">
        <f t="shared" si="3"/>
        <v>31.34125</v>
      </c>
      <c r="X8" s="72">
        <f t="shared" si="1"/>
        <v>4</v>
      </c>
      <c r="Y8" s="79">
        <f t="shared" si="4"/>
        <v>32.03</v>
      </c>
      <c r="Z8" s="72">
        <f t="shared" si="1"/>
        <v>4</v>
      </c>
      <c r="AA8" s="79">
        <f t="shared" si="5"/>
        <v>34.925</v>
      </c>
      <c r="AB8" s="72">
        <f t="shared" si="1"/>
        <v>4</v>
      </c>
      <c r="AC8" s="43">
        <f t="shared" si="6"/>
        <v>32.90625</v>
      </c>
      <c r="AD8" s="72">
        <f t="shared" si="1"/>
        <v>4</v>
      </c>
      <c r="AE8" s="43">
        <f t="shared" si="7"/>
        <v>29.5425</v>
      </c>
      <c r="AF8" s="72">
        <f t="shared" si="1"/>
        <v>4</v>
      </c>
      <c r="AG8" s="65">
        <f t="shared" si="8"/>
        <v>30.06375</v>
      </c>
      <c r="AH8" s="89"/>
      <c r="AI8" s="22"/>
      <c r="AJ8" s="89"/>
      <c r="AK8" s="22"/>
      <c r="AL8" s="22"/>
      <c r="AM8" s="22"/>
      <c r="AN8" s="89"/>
      <c r="AO8" s="22"/>
    </row>
    <row r="9" spans="3:41" ht="15">
      <c r="C9" s="48" t="s">
        <v>13</v>
      </c>
      <c r="D9" s="72">
        <f>J30</f>
        <v>4</v>
      </c>
      <c r="E9" s="178">
        <f>'B21'!E9</f>
        <v>34.595</v>
      </c>
      <c r="F9" s="72">
        <f t="shared" si="0"/>
        <v>4</v>
      </c>
      <c r="G9" s="178">
        <f>'B21'!G9</f>
        <v>31.09</v>
      </c>
      <c r="H9" s="72">
        <f t="shared" si="0"/>
        <v>4</v>
      </c>
      <c r="I9" s="178">
        <f>'B21'!I9</f>
        <v>31.16625</v>
      </c>
      <c r="J9" s="72">
        <f t="shared" si="0"/>
        <v>4</v>
      </c>
      <c r="K9" s="178">
        <f>'B21'!K9</f>
        <v>34.59</v>
      </c>
      <c r="L9" s="72">
        <f t="shared" si="0"/>
        <v>4</v>
      </c>
      <c r="M9" s="180">
        <f>'B21'!M9</f>
        <v>29.90625</v>
      </c>
      <c r="N9" s="72">
        <f t="shared" si="0"/>
        <v>4</v>
      </c>
      <c r="O9" s="180">
        <f>'B21'!O9</f>
        <v>30.15</v>
      </c>
      <c r="P9" s="72">
        <f t="shared" si="0"/>
        <v>4</v>
      </c>
      <c r="Q9" s="181">
        <f>'B21'!Q9</f>
        <v>30.25375</v>
      </c>
      <c r="S9" s="48" t="s">
        <v>13</v>
      </c>
      <c r="T9" s="72">
        <f t="shared" si="1"/>
        <v>4</v>
      </c>
      <c r="U9" s="79">
        <f t="shared" si="2"/>
        <v>34.595</v>
      </c>
      <c r="V9" s="72">
        <f t="shared" si="1"/>
        <v>4</v>
      </c>
      <c r="W9" s="79">
        <f t="shared" si="3"/>
        <v>31.09</v>
      </c>
      <c r="X9" s="72">
        <f t="shared" si="1"/>
        <v>4</v>
      </c>
      <c r="Y9" s="79">
        <f t="shared" si="4"/>
        <v>31.16625</v>
      </c>
      <c r="Z9" s="72">
        <f t="shared" si="1"/>
        <v>4</v>
      </c>
      <c r="AA9" s="79">
        <f t="shared" si="5"/>
        <v>34.59</v>
      </c>
      <c r="AB9" s="72">
        <f t="shared" si="1"/>
        <v>4</v>
      </c>
      <c r="AC9" s="43">
        <f t="shared" si="6"/>
        <v>29.90625</v>
      </c>
      <c r="AD9" s="72">
        <f t="shared" si="1"/>
        <v>4</v>
      </c>
      <c r="AE9" s="43">
        <f t="shared" si="7"/>
        <v>30.15</v>
      </c>
      <c r="AF9" s="72">
        <f t="shared" si="1"/>
        <v>4</v>
      </c>
      <c r="AG9" s="65">
        <f t="shared" si="8"/>
        <v>30.25375</v>
      </c>
      <c r="AH9" s="89"/>
      <c r="AI9" s="22"/>
      <c r="AJ9" s="89"/>
      <c r="AK9" s="22"/>
      <c r="AL9" s="89"/>
      <c r="AM9" s="22"/>
      <c r="AN9" s="89"/>
      <c r="AO9" s="22"/>
    </row>
    <row r="10" spans="3:41" ht="15">
      <c r="C10" s="48" t="s">
        <v>14</v>
      </c>
      <c r="D10" s="72">
        <f>J30</f>
        <v>4</v>
      </c>
      <c r="E10" s="178">
        <f>'B21'!E10</f>
        <v>34.46125</v>
      </c>
      <c r="F10" s="72">
        <f t="shared" si="0"/>
        <v>4</v>
      </c>
      <c r="G10" s="178">
        <f>'B21'!G10</f>
        <v>31.9425</v>
      </c>
      <c r="H10" s="72">
        <f t="shared" si="0"/>
        <v>4</v>
      </c>
      <c r="I10" s="178">
        <f>'B21'!I10</f>
        <v>32.82125</v>
      </c>
      <c r="J10" s="72">
        <f t="shared" si="0"/>
        <v>4</v>
      </c>
      <c r="K10" s="178">
        <f>'B21'!K10</f>
        <v>34.2075</v>
      </c>
      <c r="L10" s="72">
        <f t="shared" si="0"/>
        <v>4</v>
      </c>
      <c r="M10" s="180">
        <f>'B21'!M10</f>
        <v>30.2575</v>
      </c>
      <c r="N10" s="72">
        <f t="shared" si="0"/>
        <v>4</v>
      </c>
      <c r="O10" s="180">
        <f>'B21'!O10</f>
        <v>30.7725</v>
      </c>
      <c r="P10" s="72">
        <f t="shared" si="0"/>
        <v>4</v>
      </c>
      <c r="Q10" s="181">
        <f>'B21'!Q10</f>
        <v>30.6525</v>
      </c>
      <c r="S10" s="48" t="s">
        <v>14</v>
      </c>
      <c r="T10" s="72">
        <f>$J$30</f>
        <v>4</v>
      </c>
      <c r="U10" s="79">
        <f t="shared" si="2"/>
        <v>34.46125</v>
      </c>
      <c r="V10" s="72">
        <f>$J$30</f>
        <v>4</v>
      </c>
      <c r="W10" s="79">
        <f t="shared" si="3"/>
        <v>31.9425</v>
      </c>
      <c r="X10" s="72">
        <f>$J$30</f>
        <v>4</v>
      </c>
      <c r="Y10" s="79">
        <f t="shared" si="4"/>
        <v>32.82125</v>
      </c>
      <c r="Z10" s="72">
        <f>$J$30</f>
        <v>4</v>
      </c>
      <c r="AA10" s="79">
        <f t="shared" si="5"/>
        <v>34.2075</v>
      </c>
      <c r="AB10" s="72">
        <f>$J$30</f>
        <v>4</v>
      </c>
      <c r="AC10" s="43">
        <f t="shared" si="6"/>
        <v>30.2575</v>
      </c>
      <c r="AD10" s="72">
        <f>$J$30</f>
        <v>4</v>
      </c>
      <c r="AE10" s="43">
        <f t="shared" si="7"/>
        <v>30.7725</v>
      </c>
      <c r="AF10" s="72">
        <f>$J$30</f>
        <v>4</v>
      </c>
      <c r="AG10" s="65">
        <f t="shared" si="8"/>
        <v>30.6525</v>
      </c>
      <c r="AH10" s="89"/>
      <c r="AI10" s="22"/>
      <c r="AJ10" s="89"/>
      <c r="AK10" s="22"/>
      <c r="AL10" s="89"/>
      <c r="AM10" s="22"/>
      <c r="AN10" s="89"/>
      <c r="AO10" s="22"/>
    </row>
    <row r="11" spans="3:41" ht="15">
      <c r="C11" s="48" t="s">
        <v>15</v>
      </c>
      <c r="D11" s="73">
        <f>$C$30</f>
        <v>1</v>
      </c>
      <c r="E11" s="178">
        <f>'B21'!E11</f>
        <v>35.66875</v>
      </c>
      <c r="F11" s="73">
        <f>$C$30</f>
        <v>1</v>
      </c>
      <c r="G11" s="178">
        <f>'B21'!G11</f>
        <v>31.22125</v>
      </c>
      <c r="H11" s="73">
        <f>$C$30</f>
        <v>1</v>
      </c>
      <c r="I11" s="178">
        <f>'B21'!I11</f>
        <v>33.63875</v>
      </c>
      <c r="J11" s="73">
        <f>$C$30</f>
        <v>1</v>
      </c>
      <c r="K11" s="178">
        <f>'B21'!K11</f>
        <v>33.2825</v>
      </c>
      <c r="L11" s="73">
        <f>$C$30</f>
        <v>1</v>
      </c>
      <c r="M11" s="180">
        <f>'B21'!M11</f>
        <v>31.605</v>
      </c>
      <c r="N11" s="73">
        <f>$C$30</f>
        <v>1</v>
      </c>
      <c r="O11" s="180">
        <f>'B21'!O11</f>
        <v>31.23125</v>
      </c>
      <c r="P11" s="73">
        <f>$C$30</f>
        <v>1</v>
      </c>
      <c r="Q11" s="181">
        <f>'B21'!Q11</f>
        <v>31.21125</v>
      </c>
      <c r="S11" s="48" t="s">
        <v>15</v>
      </c>
      <c r="T11" s="73">
        <f>$C$30</f>
        <v>1</v>
      </c>
      <c r="U11" s="79">
        <f t="shared" si="2"/>
        <v>35.66875</v>
      </c>
      <c r="V11" s="73">
        <f>$C$30</f>
        <v>1</v>
      </c>
      <c r="W11" s="79">
        <f t="shared" si="3"/>
        <v>31.22125</v>
      </c>
      <c r="X11" s="73">
        <f>$C$30</f>
        <v>1</v>
      </c>
      <c r="Y11" s="79">
        <f t="shared" si="4"/>
        <v>33.63875</v>
      </c>
      <c r="Z11" s="73">
        <f>$C$30</f>
        <v>1</v>
      </c>
      <c r="AA11" s="79">
        <f t="shared" si="5"/>
        <v>33.2825</v>
      </c>
      <c r="AB11" s="73">
        <f>$C$30</f>
        <v>1</v>
      </c>
      <c r="AC11" s="43">
        <f t="shared" si="6"/>
        <v>31.605</v>
      </c>
      <c r="AD11" s="73">
        <f>$C$30</f>
        <v>1</v>
      </c>
      <c r="AE11" s="43">
        <f t="shared" si="7"/>
        <v>31.23125</v>
      </c>
      <c r="AF11" s="73">
        <f>$C$30</f>
        <v>1</v>
      </c>
      <c r="AG11" s="65">
        <f t="shared" si="8"/>
        <v>31.21125</v>
      </c>
      <c r="AH11" s="89"/>
      <c r="AI11" s="22"/>
      <c r="AJ11" s="89"/>
      <c r="AK11" s="22"/>
      <c r="AL11" s="89"/>
      <c r="AM11" s="22"/>
      <c r="AN11" s="89"/>
      <c r="AO11" s="22"/>
    </row>
    <row r="12" spans="3:41" ht="15">
      <c r="C12" s="48" t="s">
        <v>16</v>
      </c>
      <c r="D12" s="73">
        <f aca="true" t="shared" si="9" ref="D12:P16">$C$30</f>
        <v>1</v>
      </c>
      <c r="E12" s="178">
        <f>'B21'!E12</f>
        <v>33.70875</v>
      </c>
      <c r="F12" s="73">
        <f t="shared" si="9"/>
        <v>1</v>
      </c>
      <c r="G12" s="178">
        <f>'B21'!G12</f>
        <v>30.64875</v>
      </c>
      <c r="H12" s="73">
        <f t="shared" si="9"/>
        <v>1</v>
      </c>
      <c r="I12" s="178">
        <f>'B21'!I12</f>
        <v>31.00625</v>
      </c>
      <c r="J12" s="73">
        <f t="shared" si="9"/>
        <v>1</v>
      </c>
      <c r="K12" s="178">
        <f>'B21'!K12</f>
        <v>31.30875</v>
      </c>
      <c r="L12" s="73">
        <f t="shared" si="9"/>
        <v>1</v>
      </c>
      <c r="M12" s="180">
        <f>'B21'!M12</f>
        <v>32.465</v>
      </c>
      <c r="N12" s="73">
        <f t="shared" si="9"/>
        <v>1</v>
      </c>
      <c r="O12" s="180">
        <f>'B21'!O12</f>
        <v>33.28</v>
      </c>
      <c r="P12" s="73">
        <f t="shared" si="9"/>
        <v>1</v>
      </c>
      <c r="Q12" s="181">
        <f>'B21'!Q12</f>
        <v>30.1775</v>
      </c>
      <c r="S12" s="48" t="s">
        <v>16</v>
      </c>
      <c r="T12" s="73">
        <f aca="true" t="shared" si="10" ref="T12:AF16">$C$30</f>
        <v>1</v>
      </c>
      <c r="U12" s="79">
        <f t="shared" si="2"/>
        <v>33.70875</v>
      </c>
      <c r="V12" s="73">
        <f t="shared" si="10"/>
        <v>1</v>
      </c>
      <c r="W12" s="79">
        <f t="shared" si="3"/>
        <v>30.64875</v>
      </c>
      <c r="X12" s="73">
        <f t="shared" si="10"/>
        <v>1</v>
      </c>
      <c r="Y12" s="79">
        <f t="shared" si="4"/>
        <v>31.00625</v>
      </c>
      <c r="Z12" s="73">
        <f t="shared" si="10"/>
        <v>1</v>
      </c>
      <c r="AA12" s="79">
        <f t="shared" si="5"/>
        <v>31.30875</v>
      </c>
      <c r="AB12" s="73">
        <f t="shared" si="10"/>
        <v>1</v>
      </c>
      <c r="AC12" s="43">
        <f t="shared" si="6"/>
        <v>32.465</v>
      </c>
      <c r="AD12" s="73">
        <f t="shared" si="10"/>
        <v>1</v>
      </c>
      <c r="AE12" s="43">
        <f t="shared" si="7"/>
        <v>33.28</v>
      </c>
      <c r="AF12" s="73">
        <f t="shared" si="10"/>
        <v>1</v>
      </c>
      <c r="AG12" s="65">
        <f t="shared" si="8"/>
        <v>30.1775</v>
      </c>
      <c r="AH12" s="89"/>
      <c r="AI12" s="22"/>
      <c r="AJ12" s="89"/>
      <c r="AK12" s="22"/>
      <c r="AL12" s="89"/>
      <c r="AM12" s="22"/>
      <c r="AN12" s="89"/>
      <c r="AO12" s="22"/>
    </row>
    <row r="13" spans="3:41" ht="15">
      <c r="C13" s="48" t="s">
        <v>17</v>
      </c>
      <c r="D13" s="73">
        <f t="shared" si="9"/>
        <v>1</v>
      </c>
      <c r="E13" s="178">
        <f>'B21'!E13</f>
        <v>34.1225</v>
      </c>
      <c r="F13" s="73">
        <f t="shared" si="9"/>
        <v>1</v>
      </c>
      <c r="G13" s="178">
        <f>'B21'!G13</f>
        <v>29.6225</v>
      </c>
      <c r="H13" s="73">
        <f t="shared" si="9"/>
        <v>1</v>
      </c>
      <c r="I13" s="178">
        <f>'B21'!I13</f>
        <v>33.71375</v>
      </c>
      <c r="J13" s="73">
        <f t="shared" si="9"/>
        <v>1</v>
      </c>
      <c r="K13" s="178">
        <f>'B21'!K13</f>
        <v>31.08375</v>
      </c>
      <c r="L13" s="73">
        <f t="shared" si="9"/>
        <v>1</v>
      </c>
      <c r="M13" s="180">
        <f>'B21'!M13</f>
        <v>33.33625</v>
      </c>
      <c r="N13" s="73">
        <f t="shared" si="9"/>
        <v>1</v>
      </c>
      <c r="O13" s="180">
        <f>'B21'!O13</f>
        <v>32.81</v>
      </c>
      <c r="P13" s="73">
        <f t="shared" si="9"/>
        <v>1</v>
      </c>
      <c r="Q13" s="181">
        <f>'B21'!Q13</f>
        <v>29.3875</v>
      </c>
      <c r="S13" s="48" t="s">
        <v>17</v>
      </c>
      <c r="T13" s="73">
        <f t="shared" si="10"/>
        <v>1</v>
      </c>
      <c r="U13" s="79">
        <f t="shared" si="2"/>
        <v>34.1225</v>
      </c>
      <c r="V13" s="73">
        <f t="shared" si="10"/>
        <v>1</v>
      </c>
      <c r="W13" s="79">
        <f t="shared" si="3"/>
        <v>29.6225</v>
      </c>
      <c r="X13" s="73">
        <f t="shared" si="10"/>
        <v>1</v>
      </c>
      <c r="Y13" s="79">
        <f t="shared" si="4"/>
        <v>33.71375</v>
      </c>
      <c r="Z13" s="73">
        <f t="shared" si="10"/>
        <v>1</v>
      </c>
      <c r="AA13" s="79">
        <f t="shared" si="5"/>
        <v>31.08375</v>
      </c>
      <c r="AB13" s="73">
        <f t="shared" si="10"/>
        <v>1</v>
      </c>
      <c r="AC13" s="43">
        <f t="shared" si="6"/>
        <v>33.33625</v>
      </c>
      <c r="AD13" s="73">
        <f t="shared" si="10"/>
        <v>1</v>
      </c>
      <c r="AE13" s="43">
        <f t="shared" si="7"/>
        <v>32.81</v>
      </c>
      <c r="AF13" s="73">
        <f t="shared" si="10"/>
        <v>1</v>
      </c>
      <c r="AG13" s="65">
        <f t="shared" si="8"/>
        <v>29.3875</v>
      </c>
      <c r="AH13" s="89"/>
      <c r="AI13" s="22"/>
      <c r="AJ13" s="89"/>
      <c r="AK13" s="22"/>
      <c r="AL13" s="89"/>
      <c r="AM13" s="22"/>
      <c r="AN13" s="89"/>
      <c r="AO13" s="22"/>
    </row>
    <row r="14" spans="3:41" ht="15">
      <c r="C14" s="48" t="s">
        <v>18</v>
      </c>
      <c r="D14" s="73">
        <f t="shared" si="9"/>
        <v>1</v>
      </c>
      <c r="E14" s="178">
        <f>'B21'!E14</f>
        <v>34.13125</v>
      </c>
      <c r="F14" s="73">
        <f t="shared" si="9"/>
        <v>1</v>
      </c>
      <c r="G14" s="178">
        <f>'B21'!G14</f>
        <v>30.94375</v>
      </c>
      <c r="H14" s="73">
        <f t="shared" si="9"/>
        <v>1</v>
      </c>
      <c r="I14" s="178">
        <f>'B21'!I14</f>
        <v>32.17375</v>
      </c>
      <c r="J14" s="73">
        <f t="shared" si="9"/>
        <v>1</v>
      </c>
      <c r="K14" s="178">
        <f>'B21'!K14</f>
        <v>30.935</v>
      </c>
      <c r="L14" s="73">
        <f t="shared" si="9"/>
        <v>1</v>
      </c>
      <c r="M14" s="180">
        <f>'B21'!M14</f>
        <v>32.27375</v>
      </c>
      <c r="N14" s="73">
        <f t="shared" si="9"/>
        <v>1</v>
      </c>
      <c r="O14" s="180">
        <f>'B21'!O14</f>
        <v>30.82</v>
      </c>
      <c r="P14" s="73">
        <f t="shared" si="9"/>
        <v>1</v>
      </c>
      <c r="Q14" s="181">
        <f>'B21'!Q14</f>
        <v>29.39875</v>
      </c>
      <c r="S14" s="48" t="s">
        <v>18</v>
      </c>
      <c r="T14" s="73">
        <f t="shared" si="10"/>
        <v>1</v>
      </c>
      <c r="U14" s="79">
        <f t="shared" si="2"/>
        <v>34.13125</v>
      </c>
      <c r="V14" s="73">
        <f t="shared" si="10"/>
        <v>1</v>
      </c>
      <c r="W14" s="79">
        <f t="shared" si="3"/>
        <v>30.94375</v>
      </c>
      <c r="X14" s="73">
        <f t="shared" si="10"/>
        <v>1</v>
      </c>
      <c r="Y14" s="79">
        <f t="shared" si="4"/>
        <v>32.17375</v>
      </c>
      <c r="Z14" s="73">
        <f t="shared" si="10"/>
        <v>1</v>
      </c>
      <c r="AA14" s="79">
        <f t="shared" si="5"/>
        <v>30.935</v>
      </c>
      <c r="AB14" s="73">
        <f t="shared" si="10"/>
        <v>1</v>
      </c>
      <c r="AC14" s="43">
        <f t="shared" si="6"/>
        <v>32.27375</v>
      </c>
      <c r="AD14" s="73">
        <f t="shared" si="10"/>
        <v>1</v>
      </c>
      <c r="AE14" s="43">
        <f t="shared" si="7"/>
        <v>30.82</v>
      </c>
      <c r="AF14" s="73">
        <f t="shared" si="10"/>
        <v>1</v>
      </c>
      <c r="AG14" s="65">
        <f t="shared" si="8"/>
        <v>29.39875</v>
      </c>
      <c r="AH14" s="89"/>
      <c r="AI14" s="22"/>
      <c r="AJ14" s="89"/>
      <c r="AK14" s="22"/>
      <c r="AL14" s="89"/>
      <c r="AM14" s="22"/>
      <c r="AN14" s="89"/>
      <c r="AO14" s="22"/>
    </row>
    <row r="15" spans="3:41" ht="15">
      <c r="C15" s="48" t="s">
        <v>19</v>
      </c>
      <c r="D15" s="73">
        <f t="shared" si="9"/>
        <v>1</v>
      </c>
      <c r="E15" s="178">
        <f>'B21'!E15</f>
        <v>34.64125</v>
      </c>
      <c r="F15" s="73">
        <f t="shared" si="9"/>
        <v>1</v>
      </c>
      <c r="G15" s="178">
        <f>'B21'!G15</f>
        <v>30.585</v>
      </c>
      <c r="H15" s="73">
        <f t="shared" si="9"/>
        <v>1</v>
      </c>
      <c r="I15" s="178">
        <f>'B21'!I15</f>
        <v>31.2575</v>
      </c>
      <c r="J15" s="73">
        <f t="shared" si="9"/>
        <v>1</v>
      </c>
      <c r="K15" s="178">
        <f>'B21'!K15</f>
        <v>30.72375</v>
      </c>
      <c r="L15" s="73">
        <f t="shared" si="9"/>
        <v>1</v>
      </c>
      <c r="M15" s="180">
        <f>'B21'!M15</f>
        <v>31.52375</v>
      </c>
      <c r="N15" s="73">
        <f t="shared" si="9"/>
        <v>1</v>
      </c>
      <c r="O15" s="180">
        <f>'B21'!O15</f>
        <v>28.1675</v>
      </c>
      <c r="P15" s="73">
        <f t="shared" si="9"/>
        <v>1</v>
      </c>
      <c r="Q15" s="181">
        <f>'B21'!Q15</f>
        <v>28.90875</v>
      </c>
      <c r="S15" s="48" t="s">
        <v>19</v>
      </c>
      <c r="T15" s="73">
        <f t="shared" si="10"/>
        <v>1</v>
      </c>
      <c r="U15" s="79">
        <f t="shared" si="2"/>
        <v>34.64125</v>
      </c>
      <c r="V15" s="73">
        <f t="shared" si="10"/>
        <v>1</v>
      </c>
      <c r="W15" s="79">
        <f t="shared" si="3"/>
        <v>30.585</v>
      </c>
      <c r="X15" s="73">
        <f t="shared" si="10"/>
        <v>1</v>
      </c>
      <c r="Y15" s="79">
        <f t="shared" si="4"/>
        <v>31.2575</v>
      </c>
      <c r="Z15" s="73">
        <f t="shared" si="10"/>
        <v>1</v>
      </c>
      <c r="AA15" s="79">
        <f t="shared" si="5"/>
        <v>30.72375</v>
      </c>
      <c r="AB15" s="73">
        <f t="shared" si="10"/>
        <v>1</v>
      </c>
      <c r="AC15" s="43">
        <f t="shared" si="6"/>
        <v>31.52375</v>
      </c>
      <c r="AD15" s="73">
        <f t="shared" si="10"/>
        <v>1</v>
      </c>
      <c r="AE15" s="43">
        <f t="shared" si="7"/>
        <v>28.1675</v>
      </c>
      <c r="AF15" s="73">
        <f t="shared" si="10"/>
        <v>1</v>
      </c>
      <c r="AG15" s="65">
        <f t="shared" si="8"/>
        <v>28.90875</v>
      </c>
      <c r="AH15" s="89"/>
      <c r="AI15" s="22"/>
      <c r="AJ15" s="89"/>
      <c r="AK15" s="22"/>
      <c r="AL15" s="89"/>
      <c r="AM15" s="22"/>
      <c r="AN15" s="89"/>
      <c r="AO15" s="22"/>
    </row>
    <row r="16" spans="3:41" ht="15">
      <c r="C16" s="48" t="s">
        <v>20</v>
      </c>
      <c r="D16" s="73">
        <f t="shared" si="9"/>
        <v>1</v>
      </c>
      <c r="E16" s="178">
        <f>'B21'!E16</f>
        <v>34.78125</v>
      </c>
      <c r="F16" s="73">
        <f t="shared" si="9"/>
        <v>1</v>
      </c>
      <c r="G16" s="178">
        <f>'B21'!G16</f>
        <v>29.31125</v>
      </c>
      <c r="H16" s="73">
        <f t="shared" si="9"/>
        <v>1</v>
      </c>
      <c r="I16" s="178">
        <f>'B21'!I16</f>
        <v>33.13875</v>
      </c>
      <c r="J16" s="73">
        <f t="shared" si="9"/>
        <v>1</v>
      </c>
      <c r="K16" s="178">
        <f>'B21'!K16</f>
        <v>30.74625</v>
      </c>
      <c r="L16" s="73">
        <f t="shared" si="9"/>
        <v>1</v>
      </c>
      <c r="M16" s="180">
        <f>'B21'!M16</f>
        <v>31.1975</v>
      </c>
      <c r="N16" s="73">
        <f t="shared" si="9"/>
        <v>1</v>
      </c>
      <c r="O16" s="180">
        <f>'B21'!O16</f>
        <v>28.67875</v>
      </c>
      <c r="P16" s="73">
        <f t="shared" si="9"/>
        <v>1</v>
      </c>
      <c r="Q16" s="181">
        <f>'B21'!Q16</f>
        <v>28.0325</v>
      </c>
      <c r="S16" s="48" t="s">
        <v>20</v>
      </c>
      <c r="T16" s="73">
        <f t="shared" si="10"/>
        <v>1</v>
      </c>
      <c r="U16" s="79">
        <f t="shared" si="2"/>
        <v>34.78125</v>
      </c>
      <c r="V16" s="73">
        <f t="shared" si="10"/>
        <v>1</v>
      </c>
      <c r="W16" s="79">
        <f t="shared" si="3"/>
        <v>29.31125</v>
      </c>
      <c r="X16" s="73">
        <f t="shared" si="10"/>
        <v>1</v>
      </c>
      <c r="Y16" s="79">
        <f t="shared" si="4"/>
        <v>33.13875</v>
      </c>
      <c r="Z16" s="73">
        <f t="shared" si="10"/>
        <v>1</v>
      </c>
      <c r="AA16" s="79">
        <f t="shared" si="5"/>
        <v>30.74625</v>
      </c>
      <c r="AB16" s="73">
        <f t="shared" si="10"/>
        <v>1</v>
      </c>
      <c r="AC16" s="43">
        <f t="shared" si="6"/>
        <v>31.1975</v>
      </c>
      <c r="AD16" s="73">
        <f t="shared" si="10"/>
        <v>1</v>
      </c>
      <c r="AE16" s="43">
        <f t="shared" si="7"/>
        <v>28.67875</v>
      </c>
      <c r="AF16" s="73">
        <f t="shared" si="10"/>
        <v>1</v>
      </c>
      <c r="AG16" s="65">
        <f t="shared" si="8"/>
        <v>28.0325</v>
      </c>
      <c r="AH16" s="89"/>
      <c r="AI16" s="22"/>
      <c r="AJ16" s="89"/>
      <c r="AK16" s="22"/>
      <c r="AL16" s="89"/>
      <c r="AM16" s="22"/>
      <c r="AN16" s="89"/>
      <c r="AO16" s="22"/>
    </row>
    <row r="17" spans="3:41" ht="15">
      <c r="C17" s="48" t="s">
        <v>21</v>
      </c>
      <c r="D17" s="72">
        <f>J30</f>
        <v>4</v>
      </c>
      <c r="E17" s="178">
        <f>'B21'!E17</f>
        <v>33.53875</v>
      </c>
      <c r="F17" s="72">
        <f aca="true" t="shared" si="11" ref="F17:P19">$J$30</f>
        <v>4</v>
      </c>
      <c r="G17" s="178">
        <f>'B21'!G17</f>
        <v>29.015</v>
      </c>
      <c r="H17" s="72">
        <f t="shared" si="11"/>
        <v>4</v>
      </c>
      <c r="I17" s="178">
        <f>'B21'!I17</f>
        <v>31.54625</v>
      </c>
      <c r="J17" s="72">
        <f t="shared" si="11"/>
        <v>4</v>
      </c>
      <c r="K17" s="178">
        <f>'B21'!K17</f>
        <v>30.365</v>
      </c>
      <c r="L17" s="72">
        <f t="shared" si="11"/>
        <v>4</v>
      </c>
      <c r="M17" s="180">
        <f>'B21'!M17</f>
        <v>32.1675</v>
      </c>
      <c r="N17" s="72">
        <f t="shared" si="11"/>
        <v>4</v>
      </c>
      <c r="O17" s="180">
        <f>'B21'!O17</f>
        <v>28.2875</v>
      </c>
      <c r="P17" s="72">
        <f t="shared" si="11"/>
        <v>4</v>
      </c>
      <c r="Q17" s="181">
        <f>'B21'!Q17</f>
        <v>29.09375</v>
      </c>
      <c r="S17" s="48" t="s">
        <v>21</v>
      </c>
      <c r="T17" s="72">
        <f>$J$30</f>
        <v>4</v>
      </c>
      <c r="U17" s="79">
        <f t="shared" si="2"/>
        <v>33.53875</v>
      </c>
      <c r="V17" s="72">
        <f>$J$30</f>
        <v>4</v>
      </c>
      <c r="W17" s="79">
        <f t="shared" si="3"/>
        <v>29.015</v>
      </c>
      <c r="X17" s="72">
        <f>$J$30</f>
        <v>4</v>
      </c>
      <c r="Y17" s="79">
        <f t="shared" si="4"/>
        <v>31.54625</v>
      </c>
      <c r="Z17" s="72">
        <f>$J$30</f>
        <v>4</v>
      </c>
      <c r="AA17" s="79">
        <f t="shared" si="5"/>
        <v>30.365</v>
      </c>
      <c r="AB17" s="72">
        <f>$J$30</f>
        <v>4</v>
      </c>
      <c r="AC17" s="43">
        <f t="shared" si="6"/>
        <v>32.1675</v>
      </c>
      <c r="AD17" s="72">
        <f>$J$30</f>
        <v>4</v>
      </c>
      <c r="AE17" s="43">
        <f t="shared" si="7"/>
        <v>28.2875</v>
      </c>
      <c r="AF17" s="72">
        <f>$J$30</f>
        <v>4</v>
      </c>
      <c r="AG17" s="65">
        <f t="shared" si="8"/>
        <v>29.09375</v>
      </c>
      <c r="AH17" s="89"/>
      <c r="AI17" s="22"/>
      <c r="AJ17" s="89"/>
      <c r="AK17" s="22"/>
      <c r="AL17" s="89"/>
      <c r="AM17" s="22"/>
      <c r="AN17" s="89"/>
      <c r="AO17" s="22"/>
    </row>
    <row r="18" spans="3:41" ht="15">
      <c r="C18" s="48" t="s">
        <v>22</v>
      </c>
      <c r="D18" s="72">
        <f>J30</f>
        <v>4</v>
      </c>
      <c r="E18" s="178">
        <f>'B21'!E18</f>
        <v>33.94875</v>
      </c>
      <c r="F18" s="72">
        <f t="shared" si="11"/>
        <v>4</v>
      </c>
      <c r="G18" s="178">
        <f>'B21'!G18</f>
        <v>29.7325</v>
      </c>
      <c r="H18" s="72">
        <f t="shared" si="11"/>
        <v>4</v>
      </c>
      <c r="I18" s="178">
        <f>'B21'!I18</f>
        <v>31.935</v>
      </c>
      <c r="J18" s="72">
        <f t="shared" si="11"/>
        <v>4</v>
      </c>
      <c r="K18" s="178">
        <f>'B21'!K18</f>
        <v>30.3875</v>
      </c>
      <c r="L18" s="72">
        <f t="shared" si="11"/>
        <v>4</v>
      </c>
      <c r="M18" s="180">
        <f>'B21'!M18</f>
        <v>32.02875</v>
      </c>
      <c r="N18" s="72">
        <f t="shared" si="11"/>
        <v>4</v>
      </c>
      <c r="O18" s="180">
        <f>'B21'!O18</f>
        <v>28.14875</v>
      </c>
      <c r="P18" s="72">
        <f t="shared" si="11"/>
        <v>4</v>
      </c>
      <c r="Q18" s="181">
        <f>'B21'!Q18</f>
        <v>28.295</v>
      </c>
      <c r="S18" s="48" t="s">
        <v>22</v>
      </c>
      <c r="T18" s="72">
        <f aca="true" t="shared" si="12" ref="T18:AF19">$J$30</f>
        <v>4</v>
      </c>
      <c r="U18" s="79">
        <f t="shared" si="2"/>
        <v>33.94875</v>
      </c>
      <c r="V18" s="72">
        <f t="shared" si="12"/>
        <v>4</v>
      </c>
      <c r="W18" s="79">
        <f t="shared" si="3"/>
        <v>29.7325</v>
      </c>
      <c r="X18" s="72">
        <f t="shared" si="12"/>
        <v>4</v>
      </c>
      <c r="Y18" s="79">
        <f t="shared" si="4"/>
        <v>31.935</v>
      </c>
      <c r="Z18" s="72">
        <f t="shared" si="12"/>
        <v>4</v>
      </c>
      <c r="AA18" s="79">
        <f t="shared" si="5"/>
        <v>30.3875</v>
      </c>
      <c r="AB18" s="72">
        <f t="shared" si="12"/>
        <v>4</v>
      </c>
      <c r="AC18" s="43">
        <f t="shared" si="6"/>
        <v>32.02875</v>
      </c>
      <c r="AD18" s="72">
        <f t="shared" si="12"/>
        <v>4</v>
      </c>
      <c r="AE18" s="43">
        <f t="shared" si="7"/>
        <v>28.14875</v>
      </c>
      <c r="AF18" s="72">
        <f t="shared" si="12"/>
        <v>4</v>
      </c>
      <c r="AG18" s="65">
        <f t="shared" si="8"/>
        <v>28.295</v>
      </c>
      <c r="AH18" s="89"/>
      <c r="AI18" s="22"/>
      <c r="AJ18" s="89"/>
      <c r="AK18" s="22"/>
      <c r="AL18" s="89"/>
      <c r="AM18" s="22"/>
      <c r="AN18" s="89"/>
      <c r="AO18" s="22"/>
    </row>
    <row r="19" spans="3:41" ht="15">
      <c r="C19" s="48" t="s">
        <v>23</v>
      </c>
      <c r="D19" s="72">
        <f>J30</f>
        <v>4</v>
      </c>
      <c r="E19" s="178">
        <f>'B21'!E19</f>
        <v>35.1325</v>
      </c>
      <c r="F19" s="72">
        <f t="shared" si="11"/>
        <v>4</v>
      </c>
      <c r="G19" s="178">
        <f>'B21'!G19</f>
        <v>29.9725</v>
      </c>
      <c r="H19" s="72">
        <f t="shared" si="11"/>
        <v>4</v>
      </c>
      <c r="I19" s="178">
        <f>'B21'!I19</f>
        <v>30.32</v>
      </c>
      <c r="J19" s="72">
        <f t="shared" si="11"/>
        <v>4</v>
      </c>
      <c r="K19" s="178">
        <f>'B21'!K19</f>
        <v>31.3075</v>
      </c>
      <c r="L19" s="72">
        <f t="shared" si="11"/>
        <v>4</v>
      </c>
      <c r="M19" s="180">
        <f>'B21'!M19</f>
        <v>31.98875</v>
      </c>
      <c r="N19" s="72">
        <f t="shared" si="11"/>
        <v>4</v>
      </c>
      <c r="O19" s="180">
        <f>'B21'!O19</f>
        <v>28.91125</v>
      </c>
      <c r="P19" s="72">
        <f t="shared" si="11"/>
        <v>4</v>
      </c>
      <c r="Q19" s="181">
        <f>'B21'!Q19</f>
        <v>28.22</v>
      </c>
      <c r="S19" s="48" t="s">
        <v>23</v>
      </c>
      <c r="T19" s="72">
        <f t="shared" si="12"/>
        <v>4</v>
      </c>
      <c r="U19" s="79">
        <f t="shared" si="2"/>
        <v>35.1325</v>
      </c>
      <c r="V19" s="72">
        <f t="shared" si="12"/>
        <v>4</v>
      </c>
      <c r="W19" s="79">
        <f t="shared" si="3"/>
        <v>29.9725</v>
      </c>
      <c r="X19" s="72">
        <f t="shared" si="12"/>
        <v>4</v>
      </c>
      <c r="Y19" s="79">
        <f t="shared" si="4"/>
        <v>30.32</v>
      </c>
      <c r="Z19" s="72">
        <f t="shared" si="12"/>
        <v>4</v>
      </c>
      <c r="AA19" s="79">
        <f t="shared" si="5"/>
        <v>31.3075</v>
      </c>
      <c r="AB19" s="72">
        <f t="shared" si="12"/>
        <v>4</v>
      </c>
      <c r="AC19" s="43">
        <f t="shared" si="6"/>
        <v>31.98875</v>
      </c>
      <c r="AD19" s="72">
        <f t="shared" si="12"/>
        <v>4</v>
      </c>
      <c r="AE19" s="43">
        <f t="shared" si="7"/>
        <v>28.91125</v>
      </c>
      <c r="AF19" s="72">
        <f t="shared" si="12"/>
        <v>4</v>
      </c>
      <c r="AG19" s="65">
        <f t="shared" si="8"/>
        <v>28.22</v>
      </c>
      <c r="AH19" s="89"/>
      <c r="AI19" s="22"/>
      <c r="AJ19" s="89"/>
      <c r="AK19" s="22"/>
      <c r="AL19" s="89"/>
      <c r="AM19" s="22"/>
      <c r="AN19" s="89"/>
      <c r="AO19" s="22"/>
    </row>
    <row r="20" spans="3:41" ht="15">
      <c r="C20" s="48" t="s">
        <v>24</v>
      </c>
      <c r="D20" s="74">
        <f>E30</f>
        <v>2</v>
      </c>
      <c r="E20" s="178">
        <f>'B21'!E20</f>
        <v>34.755</v>
      </c>
      <c r="F20" s="74">
        <f>$E$30</f>
        <v>2</v>
      </c>
      <c r="G20" s="178">
        <f>'B21'!G20</f>
        <v>29.295</v>
      </c>
      <c r="H20" s="74">
        <f>$E$30</f>
        <v>2</v>
      </c>
      <c r="I20" s="178">
        <f>'B21'!I20</f>
        <v>29.55625</v>
      </c>
      <c r="J20" s="74">
        <f>$E$30</f>
        <v>2</v>
      </c>
      <c r="K20" s="178">
        <f>'B21'!K20</f>
        <v>32.0425</v>
      </c>
      <c r="L20" s="74">
        <f>$E$30</f>
        <v>2</v>
      </c>
      <c r="M20" s="180">
        <f>'B21'!M20</f>
        <v>29.79375</v>
      </c>
      <c r="N20" s="74">
        <f>$E$30</f>
        <v>2</v>
      </c>
      <c r="O20" s="180">
        <f>'B21'!O20</f>
        <v>27.6675</v>
      </c>
      <c r="P20" s="74">
        <f>$E$30</f>
        <v>2</v>
      </c>
      <c r="Q20" s="181">
        <f>'B21'!Q20</f>
        <v>27.785</v>
      </c>
      <c r="S20" s="48" t="s">
        <v>24</v>
      </c>
      <c r="T20" s="74">
        <f>$E$30</f>
        <v>2</v>
      </c>
      <c r="U20" s="79">
        <f t="shared" si="2"/>
        <v>34.755</v>
      </c>
      <c r="V20" s="74">
        <f>$E$30</f>
        <v>2</v>
      </c>
      <c r="W20" s="79">
        <f t="shared" si="3"/>
        <v>29.295</v>
      </c>
      <c r="X20" s="74">
        <f>$E$30</f>
        <v>2</v>
      </c>
      <c r="Y20" s="79">
        <f t="shared" si="4"/>
        <v>29.55625</v>
      </c>
      <c r="Z20" s="74">
        <f>$E$30</f>
        <v>2</v>
      </c>
      <c r="AA20" s="79">
        <f t="shared" si="5"/>
        <v>32.0425</v>
      </c>
      <c r="AB20" s="74">
        <f>$E$30</f>
        <v>2</v>
      </c>
      <c r="AC20" s="43">
        <f t="shared" si="6"/>
        <v>29.79375</v>
      </c>
      <c r="AD20" s="74">
        <f>$E$30</f>
        <v>2</v>
      </c>
      <c r="AE20" s="43">
        <f t="shared" si="7"/>
        <v>27.6675</v>
      </c>
      <c r="AF20" s="74">
        <f>$E$30</f>
        <v>2</v>
      </c>
      <c r="AG20" s="65">
        <f t="shared" si="8"/>
        <v>27.785</v>
      </c>
      <c r="AH20" s="89"/>
      <c r="AI20" s="22"/>
      <c r="AJ20" s="89"/>
      <c r="AK20" s="22"/>
      <c r="AL20" s="89"/>
      <c r="AM20" s="22"/>
      <c r="AN20" s="89"/>
      <c r="AO20" s="22"/>
    </row>
    <row r="21" spans="3:41" ht="15">
      <c r="C21" s="48" t="s">
        <v>25</v>
      </c>
      <c r="D21" s="74">
        <f>E30</f>
        <v>2</v>
      </c>
      <c r="E21" s="178">
        <f>'B21'!E21</f>
        <v>35.18125</v>
      </c>
      <c r="F21" s="74">
        <f aca="true" t="shared" si="13" ref="F21:P25">$E$30</f>
        <v>2</v>
      </c>
      <c r="G21" s="178">
        <f>'B21'!G21</f>
        <v>30.13125</v>
      </c>
      <c r="H21" s="74">
        <f t="shared" si="13"/>
        <v>2</v>
      </c>
      <c r="I21" s="178">
        <f>'B21'!I21</f>
        <v>30.1125</v>
      </c>
      <c r="J21" s="74">
        <f t="shared" si="13"/>
        <v>2</v>
      </c>
      <c r="K21" s="178">
        <f>'B21'!K21</f>
        <v>30.48875</v>
      </c>
      <c r="L21" s="74">
        <f t="shared" si="13"/>
        <v>2</v>
      </c>
      <c r="M21" s="180">
        <f>'B21'!M21</f>
        <v>28.7675</v>
      </c>
      <c r="N21" s="74">
        <f t="shared" si="13"/>
        <v>2</v>
      </c>
      <c r="O21" s="180">
        <f>'B21'!O21</f>
        <v>28.61</v>
      </c>
      <c r="P21" s="74">
        <f t="shared" si="13"/>
        <v>2</v>
      </c>
      <c r="Q21" s="181">
        <f>'B21'!Q21</f>
        <v>28.06</v>
      </c>
      <c r="S21" s="48" t="s">
        <v>25</v>
      </c>
      <c r="T21" s="74">
        <f aca="true" t="shared" si="14" ref="T21:AF24">$E$30</f>
        <v>2</v>
      </c>
      <c r="U21" s="79">
        <f t="shared" si="2"/>
        <v>35.18125</v>
      </c>
      <c r="V21" s="74">
        <f t="shared" si="14"/>
        <v>2</v>
      </c>
      <c r="W21" s="79">
        <f t="shared" si="3"/>
        <v>30.13125</v>
      </c>
      <c r="X21" s="74">
        <f t="shared" si="14"/>
        <v>2</v>
      </c>
      <c r="Y21" s="79">
        <f t="shared" si="4"/>
        <v>30.1125</v>
      </c>
      <c r="Z21" s="74">
        <f t="shared" si="14"/>
        <v>2</v>
      </c>
      <c r="AA21" s="79">
        <f t="shared" si="5"/>
        <v>30.48875</v>
      </c>
      <c r="AB21" s="74">
        <f t="shared" si="14"/>
        <v>2</v>
      </c>
      <c r="AC21" s="43">
        <f t="shared" si="6"/>
        <v>28.7675</v>
      </c>
      <c r="AD21" s="74">
        <f t="shared" si="14"/>
        <v>2</v>
      </c>
      <c r="AE21" s="43">
        <f t="shared" si="7"/>
        <v>28.61</v>
      </c>
      <c r="AF21" s="74">
        <f t="shared" si="14"/>
        <v>2</v>
      </c>
      <c r="AG21" s="65">
        <f t="shared" si="8"/>
        <v>28.06</v>
      </c>
      <c r="AH21" s="89"/>
      <c r="AI21" s="22"/>
      <c r="AJ21" s="89"/>
      <c r="AK21" s="22"/>
      <c r="AL21" s="89"/>
      <c r="AM21" s="22"/>
      <c r="AN21" s="89"/>
      <c r="AO21" s="22"/>
    </row>
    <row r="22" spans="3:41" ht="15">
      <c r="C22" s="48" t="s">
        <v>26</v>
      </c>
      <c r="D22" s="74">
        <f>E30</f>
        <v>2</v>
      </c>
      <c r="E22" s="178">
        <f>'B21'!E22</f>
        <v>34.5025</v>
      </c>
      <c r="F22" s="74">
        <f t="shared" si="13"/>
        <v>2</v>
      </c>
      <c r="G22" s="178">
        <f>'B21'!G22</f>
        <v>31.4325</v>
      </c>
      <c r="H22" s="74">
        <f t="shared" si="13"/>
        <v>2</v>
      </c>
      <c r="I22" s="178">
        <f>'B21'!I22</f>
        <v>31.1475</v>
      </c>
      <c r="J22" s="74">
        <f t="shared" si="13"/>
        <v>2</v>
      </c>
      <c r="K22" s="178">
        <f>'B21'!K22</f>
        <v>32.62</v>
      </c>
      <c r="L22" s="74">
        <f t="shared" si="13"/>
        <v>2</v>
      </c>
      <c r="M22" s="180">
        <f>'B21'!M22</f>
        <v>29.69375</v>
      </c>
      <c r="N22" s="74">
        <f t="shared" si="13"/>
        <v>2</v>
      </c>
      <c r="O22" s="180">
        <f>'B21'!O22</f>
        <v>29.32625</v>
      </c>
      <c r="P22" s="74">
        <f t="shared" si="13"/>
        <v>2</v>
      </c>
      <c r="Q22" s="181">
        <f>'B21'!Q22</f>
        <v>29.32</v>
      </c>
      <c r="S22" s="48" t="s">
        <v>26</v>
      </c>
      <c r="T22" s="74">
        <f t="shared" si="14"/>
        <v>2</v>
      </c>
      <c r="U22" s="79">
        <f t="shared" si="2"/>
        <v>34.5025</v>
      </c>
      <c r="V22" s="74">
        <f t="shared" si="14"/>
        <v>2</v>
      </c>
      <c r="W22" s="79">
        <f t="shared" si="3"/>
        <v>31.4325</v>
      </c>
      <c r="X22" s="74">
        <f t="shared" si="14"/>
        <v>2</v>
      </c>
      <c r="Y22" s="79">
        <f t="shared" si="4"/>
        <v>31.1475</v>
      </c>
      <c r="Z22" s="74">
        <f t="shared" si="14"/>
        <v>2</v>
      </c>
      <c r="AA22" s="79">
        <f t="shared" si="5"/>
        <v>32.62</v>
      </c>
      <c r="AB22" s="74">
        <f t="shared" si="14"/>
        <v>2</v>
      </c>
      <c r="AC22" s="43">
        <f t="shared" si="6"/>
        <v>29.69375</v>
      </c>
      <c r="AD22" s="74">
        <f t="shared" si="14"/>
        <v>2</v>
      </c>
      <c r="AE22" s="43">
        <f t="shared" si="7"/>
        <v>29.32625</v>
      </c>
      <c r="AF22" s="74">
        <f t="shared" si="14"/>
        <v>2</v>
      </c>
      <c r="AG22" s="65">
        <f t="shared" si="8"/>
        <v>29.32</v>
      </c>
      <c r="AH22" s="89"/>
      <c r="AI22" s="22"/>
      <c r="AJ22" s="89"/>
      <c r="AK22" s="22"/>
      <c r="AL22" s="89"/>
      <c r="AM22" s="22"/>
      <c r="AN22" s="89"/>
      <c r="AO22" s="22"/>
    </row>
    <row r="23" spans="3:41" ht="15">
      <c r="C23" s="48" t="s">
        <v>27</v>
      </c>
      <c r="D23" s="74">
        <f>E30</f>
        <v>2</v>
      </c>
      <c r="E23" s="178">
        <f>'B21'!E23</f>
        <v>34.82625</v>
      </c>
      <c r="F23" s="74">
        <f t="shared" si="13"/>
        <v>2</v>
      </c>
      <c r="G23" s="178">
        <f>'B21'!G23</f>
        <v>32.22625</v>
      </c>
      <c r="H23" s="74">
        <f t="shared" si="13"/>
        <v>2</v>
      </c>
      <c r="I23" s="178">
        <f>'B21'!I23</f>
        <v>34.1475</v>
      </c>
      <c r="J23" s="74">
        <f t="shared" si="13"/>
        <v>2</v>
      </c>
      <c r="K23" s="178">
        <f>'B21'!K23</f>
        <v>32.45375</v>
      </c>
      <c r="L23" s="74">
        <f t="shared" si="13"/>
        <v>2</v>
      </c>
      <c r="M23" s="180">
        <f>'B21'!M23</f>
        <v>31.2375</v>
      </c>
      <c r="N23" s="74">
        <f t="shared" si="13"/>
        <v>2</v>
      </c>
      <c r="O23" s="180">
        <f>'B21'!O23</f>
        <v>31.04375</v>
      </c>
      <c r="P23" s="74">
        <f t="shared" si="13"/>
        <v>2</v>
      </c>
      <c r="Q23" s="181">
        <f>'B21'!Q23</f>
        <v>32.56125</v>
      </c>
      <c r="S23" s="48" t="s">
        <v>27</v>
      </c>
      <c r="T23" s="74">
        <f t="shared" si="14"/>
        <v>2</v>
      </c>
      <c r="U23" s="79">
        <f t="shared" si="2"/>
        <v>34.82625</v>
      </c>
      <c r="V23" s="74">
        <f t="shared" si="14"/>
        <v>2</v>
      </c>
      <c r="W23" s="79">
        <f t="shared" si="3"/>
        <v>32.22625</v>
      </c>
      <c r="X23" s="74">
        <f t="shared" si="14"/>
        <v>2</v>
      </c>
      <c r="Y23" s="79">
        <f t="shared" si="4"/>
        <v>34.1475</v>
      </c>
      <c r="Z23" s="74">
        <f t="shared" si="14"/>
        <v>2</v>
      </c>
      <c r="AA23" s="79">
        <f t="shared" si="5"/>
        <v>32.45375</v>
      </c>
      <c r="AB23" s="74">
        <f t="shared" si="14"/>
        <v>2</v>
      </c>
      <c r="AC23" s="43">
        <f t="shared" si="6"/>
        <v>31.2375</v>
      </c>
      <c r="AD23" s="74">
        <f t="shared" si="14"/>
        <v>2</v>
      </c>
      <c r="AE23" s="43">
        <f t="shared" si="7"/>
        <v>31.04375</v>
      </c>
      <c r="AF23" s="74">
        <f t="shared" si="14"/>
        <v>2</v>
      </c>
      <c r="AG23" s="65">
        <f t="shared" si="8"/>
        <v>32.56125</v>
      </c>
      <c r="AH23" s="89"/>
      <c r="AI23" s="22"/>
      <c r="AJ23" s="89"/>
      <c r="AK23" s="22"/>
      <c r="AL23" s="89"/>
      <c r="AM23" s="22"/>
      <c r="AN23" s="89"/>
      <c r="AO23" s="22"/>
    </row>
    <row r="24" spans="3:41" ht="15">
      <c r="C24" s="48" t="s">
        <v>28</v>
      </c>
      <c r="D24" s="74">
        <f>E30</f>
        <v>2</v>
      </c>
      <c r="E24" s="178">
        <f>'B21'!E24</f>
        <v>33.35875</v>
      </c>
      <c r="F24" s="74">
        <f t="shared" si="13"/>
        <v>2</v>
      </c>
      <c r="G24" s="178">
        <f>'B21'!G24</f>
        <v>31.3225</v>
      </c>
      <c r="H24" s="74">
        <f t="shared" si="13"/>
        <v>2</v>
      </c>
      <c r="I24" s="178">
        <f>'B21'!I24</f>
        <v>34.85125</v>
      </c>
      <c r="J24" s="74">
        <f t="shared" si="13"/>
        <v>2</v>
      </c>
      <c r="K24" s="178">
        <f>'B21'!K24</f>
        <v>32.79375</v>
      </c>
      <c r="L24" s="74">
        <f t="shared" si="13"/>
        <v>2</v>
      </c>
      <c r="M24" s="180">
        <f>'B21'!M24</f>
        <v>29.925</v>
      </c>
      <c r="N24" s="74">
        <f t="shared" si="13"/>
        <v>2</v>
      </c>
      <c r="O24" s="180">
        <f>'B21'!O24</f>
        <v>32.84875</v>
      </c>
      <c r="P24" s="74">
        <f t="shared" si="13"/>
        <v>2</v>
      </c>
      <c r="Q24" s="181">
        <f>'B21'!Q24</f>
        <v>31.79125</v>
      </c>
      <c r="S24" s="48" t="s">
        <v>28</v>
      </c>
      <c r="T24" s="74">
        <f t="shared" si="14"/>
        <v>2</v>
      </c>
      <c r="U24" s="79">
        <f t="shared" si="2"/>
        <v>33.35875</v>
      </c>
      <c r="V24" s="74">
        <f t="shared" si="14"/>
        <v>2</v>
      </c>
      <c r="W24" s="79">
        <f t="shared" si="3"/>
        <v>31.3225</v>
      </c>
      <c r="X24" s="74">
        <f t="shared" si="14"/>
        <v>2</v>
      </c>
      <c r="Y24" s="79">
        <f t="shared" si="4"/>
        <v>34.85125</v>
      </c>
      <c r="Z24" s="74">
        <f t="shared" si="14"/>
        <v>2</v>
      </c>
      <c r="AA24" s="79">
        <f t="shared" si="5"/>
        <v>32.79375</v>
      </c>
      <c r="AB24" s="74">
        <f t="shared" si="14"/>
        <v>2</v>
      </c>
      <c r="AC24" s="43">
        <f t="shared" si="6"/>
        <v>29.925</v>
      </c>
      <c r="AD24" s="74">
        <f t="shared" si="14"/>
        <v>2</v>
      </c>
      <c r="AE24" s="43">
        <f t="shared" si="7"/>
        <v>32.84875</v>
      </c>
      <c r="AF24" s="74">
        <f t="shared" si="14"/>
        <v>2</v>
      </c>
      <c r="AG24" s="65">
        <f t="shared" si="8"/>
        <v>31.79125</v>
      </c>
      <c r="AH24" s="89"/>
      <c r="AI24" s="22"/>
      <c r="AJ24" s="89"/>
      <c r="AK24" s="22"/>
      <c r="AL24" s="89"/>
      <c r="AM24" s="22"/>
      <c r="AN24" s="89"/>
      <c r="AO24" s="22"/>
    </row>
    <row r="25" spans="3:41" ht="15">
      <c r="C25" s="48" t="s">
        <v>29</v>
      </c>
      <c r="D25" s="74">
        <f>E30</f>
        <v>2</v>
      </c>
      <c r="E25" s="178">
        <f>'B21'!E25</f>
        <v>33.18375</v>
      </c>
      <c r="F25" s="74">
        <f t="shared" si="13"/>
        <v>2</v>
      </c>
      <c r="G25" s="178">
        <f>'B21'!G25</f>
        <v>31.525</v>
      </c>
      <c r="H25" s="74">
        <f t="shared" si="13"/>
        <v>2</v>
      </c>
      <c r="I25" s="178">
        <f>'B21'!I25</f>
        <v>34.67375</v>
      </c>
      <c r="J25" s="74">
        <f t="shared" si="13"/>
        <v>2</v>
      </c>
      <c r="K25" s="178">
        <f>'B21'!K25</f>
        <v>32.36125</v>
      </c>
      <c r="L25" s="74">
        <f t="shared" si="13"/>
        <v>2</v>
      </c>
      <c r="M25" s="180">
        <f>'B21'!M25</f>
        <v>28.9625</v>
      </c>
      <c r="N25" s="74">
        <f t="shared" si="13"/>
        <v>2</v>
      </c>
      <c r="O25" s="180">
        <f>'B21'!O25</f>
        <v>33.0975</v>
      </c>
      <c r="P25" s="74">
        <f t="shared" si="13"/>
        <v>2</v>
      </c>
      <c r="Q25" s="181">
        <f>'B21'!Q25</f>
        <v>30.78375</v>
      </c>
      <c r="S25" s="48" t="s">
        <v>29</v>
      </c>
      <c r="T25" s="72">
        <f>$J$30</f>
        <v>4</v>
      </c>
      <c r="U25" s="79">
        <f t="shared" si="2"/>
        <v>33.18375</v>
      </c>
      <c r="V25" s="72">
        <f>$J$30</f>
        <v>4</v>
      </c>
      <c r="W25" s="79">
        <f t="shared" si="3"/>
        <v>31.525</v>
      </c>
      <c r="X25" s="72">
        <f>$J$30</f>
        <v>4</v>
      </c>
      <c r="Y25" s="79">
        <f t="shared" si="4"/>
        <v>34.67375</v>
      </c>
      <c r="Z25" s="72">
        <f>$J$30</f>
        <v>4</v>
      </c>
      <c r="AA25" s="79">
        <f t="shared" si="5"/>
        <v>32.36125</v>
      </c>
      <c r="AB25" s="72">
        <f>$J$30</f>
        <v>4</v>
      </c>
      <c r="AC25" s="43">
        <f t="shared" si="6"/>
        <v>28.9625</v>
      </c>
      <c r="AD25" s="72">
        <f>$J$30</f>
        <v>4</v>
      </c>
      <c r="AE25" s="43">
        <f t="shared" si="7"/>
        <v>33.0975</v>
      </c>
      <c r="AF25" s="72">
        <f>$J$30</f>
        <v>4</v>
      </c>
      <c r="AG25" s="65">
        <f t="shared" si="8"/>
        <v>30.78375</v>
      </c>
      <c r="AH25" s="89"/>
      <c r="AI25" s="22"/>
      <c r="AJ25" s="89"/>
      <c r="AK25" s="22"/>
      <c r="AL25" s="89"/>
      <c r="AM25" s="22"/>
      <c r="AN25" s="89"/>
      <c r="AO25" s="22"/>
    </row>
    <row r="26" spans="3:41" ht="15">
      <c r="C26" s="48" t="s">
        <v>30</v>
      </c>
      <c r="D26" s="72">
        <f>J30</f>
        <v>4</v>
      </c>
      <c r="E26" s="178">
        <f>'B21'!E26</f>
        <v>33.28875</v>
      </c>
      <c r="F26" s="72">
        <f aca="true" t="shared" si="15" ref="F26:P27">$J$30</f>
        <v>4</v>
      </c>
      <c r="G26" s="178">
        <f>'B21'!G26</f>
        <v>32.32</v>
      </c>
      <c r="H26" s="72">
        <f t="shared" si="15"/>
        <v>4</v>
      </c>
      <c r="I26" s="178">
        <f>'B21'!I26</f>
        <v>32.435</v>
      </c>
      <c r="J26" s="72">
        <f t="shared" si="15"/>
        <v>4</v>
      </c>
      <c r="K26" s="178">
        <f>'B21'!K26</f>
        <v>32.7425</v>
      </c>
      <c r="L26" s="72">
        <f t="shared" si="15"/>
        <v>4</v>
      </c>
      <c r="M26" s="180">
        <f>'B21'!M26</f>
        <v>28.87125</v>
      </c>
      <c r="N26" s="72">
        <f t="shared" si="15"/>
        <v>4</v>
      </c>
      <c r="O26" s="180">
        <f>'B21'!O26</f>
        <v>31.5675</v>
      </c>
      <c r="P26" s="72">
        <f t="shared" si="15"/>
        <v>4</v>
      </c>
      <c r="Q26" s="181">
        <f>'B21'!Q26</f>
        <v>32.1975</v>
      </c>
      <c r="S26" s="48" t="s">
        <v>30</v>
      </c>
      <c r="T26" s="72">
        <f>$J$30</f>
        <v>4</v>
      </c>
      <c r="U26" s="79">
        <f t="shared" si="2"/>
        <v>33.28875</v>
      </c>
      <c r="V26" s="72">
        <f>$J$30</f>
        <v>4</v>
      </c>
      <c r="W26" s="79">
        <f t="shared" si="3"/>
        <v>32.32</v>
      </c>
      <c r="X26" s="72">
        <f>$J$30</f>
        <v>4</v>
      </c>
      <c r="Y26" s="79">
        <f t="shared" si="4"/>
        <v>32.435</v>
      </c>
      <c r="Z26" s="72">
        <f>$J$30</f>
        <v>4</v>
      </c>
      <c r="AA26" s="79">
        <f t="shared" si="5"/>
        <v>32.7425</v>
      </c>
      <c r="AB26" s="72">
        <f>$J$30</f>
        <v>4</v>
      </c>
      <c r="AC26" s="43">
        <f t="shared" si="6"/>
        <v>28.87125</v>
      </c>
      <c r="AD26" s="72">
        <f>$J$30</f>
        <v>4</v>
      </c>
      <c r="AE26" s="43">
        <f t="shared" si="7"/>
        <v>31.5675</v>
      </c>
      <c r="AF26" s="72">
        <f>$J$30</f>
        <v>4</v>
      </c>
      <c r="AG26" s="65">
        <f t="shared" si="8"/>
        <v>32.1975</v>
      </c>
      <c r="AH26" s="89"/>
      <c r="AI26" s="22"/>
      <c r="AJ26" s="89"/>
      <c r="AK26" s="22"/>
      <c r="AL26" s="89"/>
      <c r="AM26" s="22"/>
      <c r="AN26" s="89"/>
      <c r="AO26" s="22"/>
    </row>
    <row r="27" spans="3:41" ht="15.75" thickBot="1">
      <c r="C27" s="49" t="s">
        <v>31</v>
      </c>
      <c r="D27" s="75">
        <f>J30</f>
        <v>4</v>
      </c>
      <c r="E27" s="179">
        <f>'B21'!E27</f>
        <v>32.735</v>
      </c>
      <c r="F27" s="75">
        <f t="shared" si="15"/>
        <v>4</v>
      </c>
      <c r="G27" s="178">
        <f>'B21'!G27</f>
        <v>34.2075</v>
      </c>
      <c r="H27" s="75">
        <f t="shared" si="15"/>
        <v>4</v>
      </c>
      <c r="I27" s="179">
        <f>'B21'!I27</f>
        <v>33.46875</v>
      </c>
      <c r="J27" s="75">
        <f t="shared" si="15"/>
        <v>4</v>
      </c>
      <c r="K27" s="179">
        <f>'B21'!K27</f>
        <v>32.39875</v>
      </c>
      <c r="L27" s="75">
        <f t="shared" si="15"/>
        <v>4</v>
      </c>
      <c r="M27" s="182">
        <f>'B21'!M27</f>
        <v>29.5325</v>
      </c>
      <c r="N27" s="75">
        <f t="shared" si="15"/>
        <v>4</v>
      </c>
      <c r="O27" s="182">
        <f>'B21'!O27</f>
        <v>30.14125</v>
      </c>
      <c r="P27" s="75">
        <f t="shared" si="15"/>
        <v>4</v>
      </c>
      <c r="Q27" s="181">
        <f>'B21'!Q27</f>
        <v>32.01875</v>
      </c>
      <c r="S27" s="49" t="s">
        <v>31</v>
      </c>
      <c r="T27" s="75">
        <f>$J$30</f>
        <v>4</v>
      </c>
      <c r="U27" s="80">
        <f t="shared" si="2"/>
        <v>32.735</v>
      </c>
      <c r="V27" s="75">
        <f>$J$30</f>
        <v>4</v>
      </c>
      <c r="W27" s="80">
        <f t="shared" si="3"/>
        <v>34.2075</v>
      </c>
      <c r="X27" s="75">
        <f>$J$30</f>
        <v>4</v>
      </c>
      <c r="Y27" s="80">
        <f t="shared" si="4"/>
        <v>33.46875</v>
      </c>
      <c r="Z27" s="75">
        <f>$J$30</f>
        <v>4</v>
      </c>
      <c r="AA27" s="80">
        <f t="shared" si="5"/>
        <v>32.39875</v>
      </c>
      <c r="AB27" s="75">
        <f>$J$30</f>
        <v>4</v>
      </c>
      <c r="AC27" s="60">
        <f t="shared" si="6"/>
        <v>29.5325</v>
      </c>
      <c r="AD27" s="75">
        <f>$J$30</f>
        <v>4</v>
      </c>
      <c r="AE27" s="60">
        <f t="shared" si="7"/>
        <v>30.14125</v>
      </c>
      <c r="AF27" s="75">
        <f>$J$30</f>
        <v>4</v>
      </c>
      <c r="AG27" s="65">
        <f t="shared" si="8"/>
        <v>32.01875</v>
      </c>
      <c r="AH27" s="89"/>
      <c r="AI27" s="22"/>
      <c r="AJ27" s="89"/>
      <c r="AK27" s="22"/>
      <c r="AL27" s="89"/>
      <c r="AM27" s="22"/>
      <c r="AN27" s="89"/>
      <c r="AO27" s="22"/>
    </row>
    <row r="28" spans="3:41" ht="1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"/>
      <c r="AE28" s="88"/>
      <c r="AF28" s="71"/>
      <c r="AG28" s="71"/>
      <c r="AH28" s="71"/>
      <c r="AI28" s="71"/>
      <c r="AJ28" s="71"/>
      <c r="AK28" s="71"/>
      <c r="AL28" s="71"/>
      <c r="AM28" s="71"/>
      <c r="AN28" s="71"/>
      <c r="AO28" s="71"/>
    </row>
    <row r="29" spans="1:41" ht="15">
      <c r="A29" s="20"/>
      <c r="B29" s="20" t="s">
        <v>62</v>
      </c>
      <c r="C29" s="219" t="s">
        <v>44</v>
      </c>
      <c r="D29" s="219"/>
      <c r="E29" s="212" t="s">
        <v>45</v>
      </c>
      <c r="F29" s="212"/>
      <c r="G29" s="17" t="s">
        <v>46</v>
      </c>
      <c r="H29" s="17"/>
      <c r="J29" s="17" t="s">
        <v>47</v>
      </c>
      <c r="K29" s="17"/>
      <c r="R29" s="20" t="s">
        <v>62</v>
      </c>
      <c r="S29" s="219" t="s">
        <v>44</v>
      </c>
      <c r="T29" s="219"/>
      <c r="U29" s="212" t="s">
        <v>45</v>
      </c>
      <c r="V29" s="212"/>
      <c r="W29" s="17" t="s">
        <v>46</v>
      </c>
      <c r="X29" s="17"/>
      <c r="Z29" s="17" t="s">
        <v>47</v>
      </c>
      <c r="AA29" s="17"/>
      <c r="AD29" s="20"/>
      <c r="AE29" s="218"/>
      <c r="AF29" s="218"/>
      <c r="AG29" s="217"/>
      <c r="AH29" s="217"/>
      <c r="AI29" s="90"/>
      <c r="AJ29" s="90"/>
      <c r="AK29" s="71"/>
      <c r="AL29" s="90"/>
      <c r="AM29" s="90"/>
      <c r="AN29" s="71"/>
      <c r="AO29" s="71"/>
    </row>
    <row r="30" spans="3:41" ht="15">
      <c r="C30" s="68">
        <v>1</v>
      </c>
      <c r="D30" s="69"/>
      <c r="E30" s="70">
        <v>2</v>
      </c>
      <c r="F30" s="69"/>
      <c r="G30" s="10">
        <v>3</v>
      </c>
      <c r="H30" s="69"/>
      <c r="I30" s="69"/>
      <c r="J30" s="10">
        <v>4</v>
      </c>
      <c r="K30" s="69"/>
      <c r="S30" s="76">
        <f>$C$30</f>
        <v>1</v>
      </c>
      <c r="T30" s="67"/>
      <c r="U30" s="77">
        <f>$E$30</f>
        <v>2</v>
      </c>
      <c r="V30" s="67"/>
      <c r="W30" s="78">
        <f>$G$30</f>
        <v>3</v>
      </c>
      <c r="X30" s="67"/>
      <c r="Y30" s="67"/>
      <c r="Z30" s="78">
        <f>$J$30</f>
        <v>4</v>
      </c>
      <c r="AA30" s="67"/>
      <c r="AB30" s="67"/>
      <c r="AC30" s="67"/>
      <c r="AD30" s="67"/>
      <c r="AE30" s="89"/>
      <c r="AF30" s="89"/>
      <c r="AG30" s="89"/>
      <c r="AH30" s="89"/>
      <c r="AI30" s="89"/>
      <c r="AJ30" s="89"/>
      <c r="AK30" s="89"/>
      <c r="AL30" s="89"/>
      <c r="AM30" s="89"/>
      <c r="AN30" s="71"/>
      <c r="AO30" s="71"/>
    </row>
    <row r="31" spans="3:41" s="18" customFormat="1" ht="15.75" thickBot="1">
      <c r="C31" s="23"/>
      <c r="E31" s="19"/>
      <c r="S31" s="23"/>
      <c r="U31" s="19"/>
      <c r="AE31" s="84"/>
      <c r="AF31" s="71"/>
      <c r="AG31" s="85"/>
      <c r="AH31" s="71"/>
      <c r="AI31" s="71"/>
      <c r="AJ31" s="71"/>
      <c r="AK31" s="71"/>
      <c r="AL31" s="71"/>
      <c r="AM31" s="71"/>
      <c r="AN31" s="71"/>
      <c r="AO31" s="71"/>
    </row>
    <row r="32" spans="3:41" ht="15">
      <c r="C32" s="50" t="s">
        <v>63</v>
      </c>
      <c r="D32" s="51" t="s">
        <v>64</v>
      </c>
      <c r="E32" s="52" t="s">
        <v>65</v>
      </c>
      <c r="F32" s="51" t="s">
        <v>66</v>
      </c>
      <c r="G32" s="51" t="s">
        <v>67</v>
      </c>
      <c r="H32" s="51" t="s">
        <v>68</v>
      </c>
      <c r="I32" s="53" t="s">
        <v>69</v>
      </c>
      <c r="J32" s="18"/>
      <c r="K32" s="18"/>
      <c r="R32" s="20"/>
      <c r="S32" s="50" t="s">
        <v>63</v>
      </c>
      <c r="T32" s="51" t="s">
        <v>64</v>
      </c>
      <c r="U32" s="52" t="s">
        <v>65</v>
      </c>
      <c r="V32" s="51" t="s">
        <v>66</v>
      </c>
      <c r="W32" s="51" t="s">
        <v>67</v>
      </c>
      <c r="X32" s="51" t="s">
        <v>68</v>
      </c>
      <c r="Y32" s="53" t="s">
        <v>69</v>
      </c>
      <c r="Z32" s="18"/>
      <c r="AA32" s="18"/>
      <c r="AE32" s="86"/>
      <c r="AF32" s="58"/>
      <c r="AG32" s="87"/>
      <c r="AH32" s="58"/>
      <c r="AI32" s="58"/>
      <c r="AJ32" s="58"/>
      <c r="AK32" s="58"/>
      <c r="AL32" s="71"/>
      <c r="AM32" s="71"/>
      <c r="AN32" s="71"/>
      <c r="AO32" s="71"/>
    </row>
    <row r="33" spans="1:41" ht="15">
      <c r="A33" s="20"/>
      <c r="B33" s="20" t="s">
        <v>85</v>
      </c>
      <c r="C33" s="30">
        <f>SUM(E4:E27)</f>
        <v>827.8862500000001</v>
      </c>
      <c r="D33" s="25">
        <f>SUM(G4:G27)</f>
        <v>752.4650000000001</v>
      </c>
      <c r="E33" s="24">
        <f>SUM(I4:I27)</f>
        <v>777.2325000000001</v>
      </c>
      <c r="F33" s="25">
        <f>SUM(K4:K27)</f>
        <v>773.3175</v>
      </c>
      <c r="G33" s="25">
        <f>SUM(M4:M27)</f>
        <v>751.55875</v>
      </c>
      <c r="H33" s="25">
        <f>SUM(O4:O27)</f>
        <v>728.54375</v>
      </c>
      <c r="I33" s="31">
        <f>SUM(Q4:Q27)</f>
        <v>718.84875</v>
      </c>
      <c r="J33" s="18"/>
      <c r="K33" s="18"/>
      <c r="R33" s="20" t="s">
        <v>85</v>
      </c>
      <c r="S33" s="30">
        <f>SUM(U4:U27)</f>
        <v>827.8862500000001</v>
      </c>
      <c r="T33" s="25">
        <f>SUM(W4:W27)</f>
        <v>752.4650000000001</v>
      </c>
      <c r="U33" s="24">
        <f>SUM(Y4:Y27)</f>
        <v>777.2325000000001</v>
      </c>
      <c r="V33" s="25">
        <f>SUM(AA4:AA27)</f>
        <v>773.3175</v>
      </c>
      <c r="W33" s="25">
        <f>SUM(AC4:AC27)</f>
        <v>751.55875</v>
      </c>
      <c r="X33" s="25">
        <f>SUM(AE4:AE27)</f>
        <v>728.54375</v>
      </c>
      <c r="Y33" s="31">
        <f>SUM(AG4:AG27)</f>
        <v>718.84875</v>
      </c>
      <c r="Z33" s="18"/>
      <c r="AA33" s="18"/>
      <c r="AD33" s="20"/>
      <c r="AE33" s="59"/>
      <c r="AF33" s="22"/>
      <c r="AG33" s="59"/>
      <c r="AH33" s="22"/>
      <c r="AI33" s="22"/>
      <c r="AJ33" s="22"/>
      <c r="AK33" s="22"/>
      <c r="AL33" s="71"/>
      <c r="AM33" s="71"/>
      <c r="AN33" s="71"/>
      <c r="AO33" s="71"/>
    </row>
    <row r="34" spans="2:41" ht="15">
      <c r="B34" t="s">
        <v>76</v>
      </c>
      <c r="C34" s="32">
        <f>SUMIF(D4:D27,C30,E4:E27)</f>
        <v>207.05374999999998</v>
      </c>
      <c r="D34" s="26">
        <f>SUMIF(F4:F27,C30,G4:G27)</f>
        <v>182.3325</v>
      </c>
      <c r="E34" s="26">
        <f>SUMIF(H4:H27,C30,I4:I27)</f>
        <v>194.92875000000004</v>
      </c>
      <c r="F34" s="26">
        <f>SUMIF(J4:J27,C30,K4:K27)</f>
        <v>188.08</v>
      </c>
      <c r="G34" s="26">
        <f>SUMIF(L4:L27,C30,M4:M27)</f>
        <v>192.40125</v>
      </c>
      <c r="H34" s="26">
        <f>SUMIF(N4:N27,C30,O4:O27)</f>
        <v>184.9875</v>
      </c>
      <c r="I34" s="33">
        <f>SUMIF(P4:P27,C30,Q4:Q27)</f>
        <v>177.11625</v>
      </c>
      <c r="J34" s="18"/>
      <c r="K34" s="18"/>
      <c r="R34" t="s">
        <v>76</v>
      </c>
      <c r="S34" s="32">
        <f>SUMIF(T4:T27,S30,U4:U27)</f>
        <v>207.05374999999998</v>
      </c>
      <c r="T34" s="26">
        <f>SUMIF(V4:V27,S30,W4:W27)</f>
        <v>182.3325</v>
      </c>
      <c r="U34" s="26">
        <f>SUMIF(X4:X27,S30,Y4:Y27)</f>
        <v>194.92875000000004</v>
      </c>
      <c r="V34" s="26">
        <f>SUMIF(Z4:Z27,S30,AA4:AA27)</f>
        <v>188.08</v>
      </c>
      <c r="W34" s="26">
        <f>SUMIF(AB4:AB27,S30,AC4:AC27)</f>
        <v>192.40125</v>
      </c>
      <c r="X34" s="26">
        <f>SUMIF(AD4:AD27,S30,AE4:AE27)</f>
        <v>184.9875</v>
      </c>
      <c r="Y34" s="33">
        <f>SUMIF(AF4:FD27,S30,AG4:AG27)</f>
        <v>177.11625</v>
      </c>
      <c r="Z34" s="18"/>
      <c r="AA34" s="18"/>
      <c r="AE34" s="22"/>
      <c r="AF34" s="22"/>
      <c r="AG34" s="22"/>
      <c r="AH34" s="22"/>
      <c r="AI34" s="22"/>
      <c r="AJ34" s="22"/>
      <c r="AK34" s="22"/>
      <c r="AL34" s="71"/>
      <c r="AM34" s="71"/>
      <c r="AN34" s="71"/>
      <c r="AO34" s="71"/>
    </row>
    <row r="35" spans="2:41" ht="15">
      <c r="B35" t="s">
        <v>77</v>
      </c>
      <c r="C35" s="34">
        <f>SUMIF(D4:D27,E30,E4:E27)</f>
        <v>205.80749999999998</v>
      </c>
      <c r="D35" s="27">
        <f>SUMIF(F4:F27,E30,G4:G27)</f>
        <v>185.9325</v>
      </c>
      <c r="E35" s="27">
        <f>SUMIF(H4:H27,E30,I4:I27)</f>
        <v>194.48874999999998</v>
      </c>
      <c r="F35" s="27">
        <f>SUMIF(J4:J27,E30,K4:K27)</f>
        <v>192.76</v>
      </c>
      <c r="G35" s="27">
        <f>SUMIF(L4:L27,E30,M4:M27)</f>
        <v>178.38</v>
      </c>
      <c r="H35" s="27">
        <f>SUMIF(N4:N27,E30,O4:O27)</f>
        <v>182.59375</v>
      </c>
      <c r="I35" s="35">
        <f>SUMIF(P4:P27,E30,Q4:Q27)</f>
        <v>180.30124999999998</v>
      </c>
      <c r="J35" s="18"/>
      <c r="K35" s="18"/>
      <c r="R35" t="s">
        <v>77</v>
      </c>
      <c r="S35" s="34">
        <f>SUMIF(T4:T27,U30,U4:U27)</f>
        <v>172.62374999999997</v>
      </c>
      <c r="T35" s="27">
        <f>SUMIF(V4:V27,U30,W4:W27)</f>
        <v>154.4075</v>
      </c>
      <c r="U35" s="27">
        <f>SUMIF(X4:X27,U30,Y4:Y27)</f>
        <v>159.815</v>
      </c>
      <c r="V35" s="27">
        <f>SUMIF(Z4:Z27,U30,AA4:AA27)</f>
        <v>160.39875</v>
      </c>
      <c r="W35" s="27">
        <f>SUMIF(AB4:AB27,U30,AC4:AC27)</f>
        <v>149.4175</v>
      </c>
      <c r="X35" s="27">
        <f>SUMIF(AD4:AD27,U30,AE4:AE27)</f>
        <v>149.49625</v>
      </c>
      <c r="Y35" s="35">
        <f>SUMIF(AF4:AF27,U30,AG4:AG27)</f>
        <v>149.51749999999998</v>
      </c>
      <c r="Z35" s="18"/>
      <c r="AA35" s="18"/>
      <c r="AE35" s="22"/>
      <c r="AF35" s="22"/>
      <c r="AG35" s="22"/>
      <c r="AH35" s="22"/>
      <c r="AI35" s="22"/>
      <c r="AJ35" s="22"/>
      <c r="AK35" s="22"/>
      <c r="AL35" s="71"/>
      <c r="AM35" s="71"/>
      <c r="AN35" s="71"/>
      <c r="AO35" s="71"/>
    </row>
    <row r="36" spans="2:41" ht="15">
      <c r="B36" t="s">
        <v>79</v>
      </c>
      <c r="C36" s="38">
        <f>SUMIF(D4:D27,J30,E4:E27)</f>
        <v>415.02500000000003</v>
      </c>
      <c r="D36" s="29">
        <f>SUMIF(F4:F27,J30,G4:G27)</f>
        <v>384.20000000000005</v>
      </c>
      <c r="E36" s="28">
        <f>SUMIF(H4:H27,J30,I4:I27)</f>
        <v>387.81499999999994</v>
      </c>
      <c r="F36" s="28">
        <f>SUMIF(J4:J27,J30,K4:K27)</f>
        <v>392.4775</v>
      </c>
      <c r="G36" s="28">
        <f>SUMIF(L4:L27,J30,M4:M27)</f>
        <v>380.7774999999999</v>
      </c>
      <c r="H36" s="28">
        <f>SUMIF(N4:N27,J30,O4:O27)</f>
        <v>360.9625</v>
      </c>
      <c r="I36" s="37">
        <f>SUMIF(P4:P27,J30,Q4:Q27)</f>
        <v>361.43125000000003</v>
      </c>
      <c r="J36" s="18"/>
      <c r="R36" t="s">
        <v>79</v>
      </c>
      <c r="S36" s="38">
        <f>SUMIF(T4:T27,Z30,U4:U27)</f>
        <v>448.20875000000007</v>
      </c>
      <c r="T36" s="29">
        <f>SUMIF(V4:V27,Z30,W4:W27)</f>
        <v>415.725</v>
      </c>
      <c r="U36" s="28">
        <f>SUMIF(X4:X27,Z30,Y4:Y27)</f>
        <v>422.4887499999999</v>
      </c>
      <c r="V36" s="28">
        <f>SUMIF(Z4:Z27,Z30,AA4:AA27)</f>
        <v>424.83875</v>
      </c>
      <c r="W36" s="28">
        <f>SUMIF(AB4:AB27,Z30,AC4:AC27)</f>
        <v>409.7399999999999</v>
      </c>
      <c r="X36" s="28">
        <f>SUMIF(AD4:AD27,Z30,AE4:AE27)</f>
        <v>394.05999999999995</v>
      </c>
      <c r="Y36" s="37">
        <f>SUMIF(AF4:AF27,Z30,AG4:AG27)</f>
        <v>392.21500000000003</v>
      </c>
      <c r="Z36" s="18"/>
      <c r="AE36" s="59"/>
      <c r="AF36" s="59"/>
      <c r="AG36" s="22"/>
      <c r="AH36" s="22"/>
      <c r="AI36" s="22"/>
      <c r="AJ36" s="22"/>
      <c r="AK36" s="22"/>
      <c r="AL36" s="71"/>
      <c r="AM36" s="71"/>
      <c r="AN36" s="71"/>
      <c r="AO36" s="71"/>
    </row>
    <row r="37" spans="1:41" ht="15">
      <c r="A37" s="20" t="s">
        <v>87</v>
      </c>
      <c r="B37" s="20" t="s">
        <v>86</v>
      </c>
      <c r="C37" s="30">
        <f aca="true" t="shared" si="16" ref="C37:I37">SUM(C38:C40)</f>
        <v>283.350266375</v>
      </c>
      <c r="D37" s="24">
        <f t="shared" si="16"/>
        <v>256.7758895</v>
      </c>
      <c r="E37" s="24">
        <f t="shared" si="16"/>
        <v>266.33475025</v>
      </c>
      <c r="F37" s="24">
        <f t="shared" si="16"/>
        <v>264.312273</v>
      </c>
      <c r="G37" s="24">
        <f t="shared" si="16"/>
        <v>255.808699375</v>
      </c>
      <c r="H37" s="24">
        <f t="shared" si="16"/>
        <v>249.913704375</v>
      </c>
      <c r="I37" s="39">
        <f t="shared" si="16"/>
        <v>246.13761575</v>
      </c>
      <c r="J37" s="18"/>
      <c r="R37" s="20" t="s">
        <v>86</v>
      </c>
      <c r="S37" s="30">
        <f aca="true" t="shared" si="17" ref="S37:X37">SUM(S38:S40)</f>
        <v>276.23898875000003</v>
      </c>
      <c r="T37" s="24">
        <f t="shared" si="17"/>
        <v>250.020082</v>
      </c>
      <c r="U37" s="24">
        <f t="shared" si="17"/>
        <v>258.904165625</v>
      </c>
      <c r="V37" s="24">
        <f t="shared" si="17"/>
        <v>257.377257125</v>
      </c>
      <c r="W37" s="24">
        <f t="shared" si="17"/>
        <v>249.60203562499998</v>
      </c>
      <c r="X37" s="24">
        <f t="shared" si="17"/>
        <v>242.82091012499998</v>
      </c>
      <c r="Y37" s="39">
        <f>SUM(Y38:Y40)</f>
        <v>239.540658125</v>
      </c>
      <c r="Z37" s="18"/>
      <c r="AD37" s="20"/>
      <c r="AE37" s="59"/>
      <c r="AF37" s="59"/>
      <c r="AG37" s="59"/>
      <c r="AH37" s="59"/>
      <c r="AI37" s="59"/>
      <c r="AJ37" s="59"/>
      <c r="AK37" s="59"/>
      <c r="AL37" s="71"/>
      <c r="AM37" s="71"/>
      <c r="AN37" s="71"/>
      <c r="AO37" s="71"/>
    </row>
    <row r="38" spans="1:41" ht="15">
      <c r="A38" s="103">
        <v>355.5</v>
      </c>
      <c r="B38" t="s">
        <v>80</v>
      </c>
      <c r="C38" s="32">
        <f aca="true" t="shared" si="18" ref="C38:I38">C34*$A$38/1000</f>
        <v>73.607608125</v>
      </c>
      <c r="D38" s="26">
        <f t="shared" si="18"/>
        <v>64.81920375</v>
      </c>
      <c r="E38" s="26">
        <f t="shared" si="18"/>
        <v>69.297170625</v>
      </c>
      <c r="F38" s="26">
        <f t="shared" si="18"/>
        <v>66.86244</v>
      </c>
      <c r="G38" s="26">
        <f t="shared" si="18"/>
        <v>68.398644375</v>
      </c>
      <c r="H38" s="26">
        <f t="shared" si="18"/>
        <v>65.76305625</v>
      </c>
      <c r="I38" s="33">
        <f t="shared" si="18"/>
        <v>62.96482687500001</v>
      </c>
      <c r="J38" s="22"/>
      <c r="K38" s="22"/>
      <c r="L38" s="22"/>
      <c r="M38" s="22"/>
      <c r="N38" s="22"/>
      <c r="O38" s="22"/>
      <c r="P38" s="22"/>
      <c r="Q38" s="22"/>
      <c r="R38" t="s">
        <v>80</v>
      </c>
      <c r="S38" s="32">
        <f aca="true" t="shared" si="19" ref="S38:X38">S34*$A$38/1000</f>
        <v>73.607608125</v>
      </c>
      <c r="T38" s="26">
        <f t="shared" si="19"/>
        <v>64.81920375</v>
      </c>
      <c r="U38" s="26">
        <f t="shared" si="19"/>
        <v>69.297170625</v>
      </c>
      <c r="V38" s="26">
        <f t="shared" si="19"/>
        <v>66.86244</v>
      </c>
      <c r="W38" s="26">
        <f t="shared" si="19"/>
        <v>68.398644375</v>
      </c>
      <c r="X38" s="26">
        <f t="shared" si="19"/>
        <v>65.76305625</v>
      </c>
      <c r="Y38" s="33">
        <f>Y34*$A$38/1000</f>
        <v>62.96482687500001</v>
      </c>
      <c r="Z38" s="22"/>
      <c r="AA38" s="22"/>
      <c r="AB38" s="22"/>
      <c r="AC38" s="22"/>
      <c r="AE38" s="22"/>
      <c r="AF38" s="22"/>
      <c r="AG38" s="22"/>
      <c r="AH38" s="22"/>
      <c r="AI38" s="22"/>
      <c r="AJ38" s="22"/>
      <c r="AK38" s="22"/>
      <c r="AL38" s="71"/>
      <c r="AM38" s="71"/>
      <c r="AN38" s="71"/>
      <c r="AO38" s="71"/>
    </row>
    <row r="39" spans="1:41" ht="15">
      <c r="A39" s="103">
        <v>481.1</v>
      </c>
      <c r="B39" t="s">
        <v>81</v>
      </c>
      <c r="C39" s="34">
        <f aca="true" t="shared" si="20" ref="C39:I39">C35*$A$39/1000</f>
        <v>99.01398825</v>
      </c>
      <c r="D39" s="27">
        <f t="shared" si="20"/>
        <v>89.45212575000001</v>
      </c>
      <c r="E39" s="27">
        <f t="shared" si="20"/>
        <v>93.56853762499999</v>
      </c>
      <c r="F39" s="27">
        <f t="shared" si="20"/>
        <v>92.736836</v>
      </c>
      <c r="G39" s="27">
        <f t="shared" si="20"/>
        <v>85.818618</v>
      </c>
      <c r="H39" s="27">
        <f t="shared" si="20"/>
        <v>87.845853125</v>
      </c>
      <c r="I39" s="35">
        <f t="shared" si="20"/>
        <v>86.742931375</v>
      </c>
      <c r="J39" s="22"/>
      <c r="K39" s="22"/>
      <c r="L39" s="22"/>
      <c r="M39" s="22"/>
      <c r="N39" s="22"/>
      <c r="O39" s="22"/>
      <c r="P39" s="22"/>
      <c r="Q39" s="22"/>
      <c r="R39" t="s">
        <v>81</v>
      </c>
      <c r="S39" s="34">
        <f aca="true" t="shared" si="21" ref="S39:Y39">S35*$A$39/1000</f>
        <v>83.04928612499998</v>
      </c>
      <c r="T39" s="27">
        <f t="shared" si="21"/>
        <v>74.28544825</v>
      </c>
      <c r="U39" s="27">
        <f t="shared" si="21"/>
        <v>76.88699650000001</v>
      </c>
      <c r="V39" s="27">
        <f t="shared" si="21"/>
        <v>77.167838625</v>
      </c>
      <c r="W39" s="27">
        <f t="shared" si="21"/>
        <v>71.88475925</v>
      </c>
      <c r="X39" s="27">
        <f t="shared" si="21"/>
        <v>71.922645875</v>
      </c>
      <c r="Y39" s="35">
        <f t="shared" si="21"/>
        <v>71.93286924999998</v>
      </c>
      <c r="Z39" s="22"/>
      <c r="AA39" s="22"/>
      <c r="AB39" s="22"/>
      <c r="AC39" s="22"/>
      <c r="AE39" s="22"/>
      <c r="AF39" s="22"/>
      <c r="AG39" s="22"/>
      <c r="AH39" s="22"/>
      <c r="AI39" s="22"/>
      <c r="AJ39" s="22"/>
      <c r="AK39" s="22"/>
      <c r="AL39" s="71"/>
      <c r="AM39" s="71"/>
      <c r="AN39" s="71"/>
      <c r="AO39" s="71"/>
    </row>
    <row r="40" spans="1:41" ht="15.75" thickBot="1">
      <c r="A40" s="103">
        <v>266.8</v>
      </c>
      <c r="B40" t="s">
        <v>82</v>
      </c>
      <c r="C40" s="40">
        <f aca="true" t="shared" si="22" ref="C40:I40">C36*$A$40/1000</f>
        <v>110.72867000000001</v>
      </c>
      <c r="D40" s="41">
        <f t="shared" si="22"/>
        <v>102.50456000000001</v>
      </c>
      <c r="E40" s="41">
        <f t="shared" si="22"/>
        <v>103.46904199999999</v>
      </c>
      <c r="F40" s="41">
        <f t="shared" si="22"/>
        <v>104.712997</v>
      </c>
      <c r="G40" s="41">
        <f t="shared" si="22"/>
        <v>101.59143699999997</v>
      </c>
      <c r="H40" s="41">
        <f t="shared" si="22"/>
        <v>96.304795</v>
      </c>
      <c r="I40" s="42">
        <f t="shared" si="22"/>
        <v>96.42985750000001</v>
      </c>
      <c r="J40" s="22"/>
      <c r="K40" s="22"/>
      <c r="L40" s="22"/>
      <c r="M40" s="22"/>
      <c r="N40" s="22"/>
      <c r="O40" s="22"/>
      <c r="P40" s="22"/>
      <c r="Q40" s="22"/>
      <c r="R40" t="s">
        <v>82</v>
      </c>
      <c r="S40" s="40">
        <f aca="true" t="shared" si="23" ref="S40:Y40">S36*$A$40/1000</f>
        <v>119.58209450000003</v>
      </c>
      <c r="T40" s="41">
        <f t="shared" si="23"/>
        <v>110.91543</v>
      </c>
      <c r="U40" s="41">
        <f t="shared" si="23"/>
        <v>112.71999849999999</v>
      </c>
      <c r="V40" s="41">
        <f t="shared" si="23"/>
        <v>113.3469785</v>
      </c>
      <c r="W40" s="41">
        <f t="shared" si="23"/>
        <v>109.31863199999998</v>
      </c>
      <c r="X40" s="41">
        <f t="shared" si="23"/>
        <v>105.13520799999998</v>
      </c>
      <c r="Y40" s="42">
        <f t="shared" si="23"/>
        <v>104.64296200000001</v>
      </c>
      <c r="Z40" s="22"/>
      <c r="AA40" s="22"/>
      <c r="AB40" s="22"/>
      <c r="AC40" s="22"/>
      <c r="AE40" s="22"/>
      <c r="AF40" s="22"/>
      <c r="AG40" s="22"/>
      <c r="AH40" s="22"/>
      <c r="AI40" s="22"/>
      <c r="AJ40" s="22"/>
      <c r="AK40" s="22"/>
      <c r="AL40" s="71"/>
      <c r="AM40" s="71"/>
      <c r="AN40" s="71"/>
      <c r="AO40" s="71"/>
    </row>
    <row r="41" spans="3:25" ht="15.75" thickBot="1">
      <c r="C41" s="22"/>
      <c r="D41" s="22"/>
      <c r="E41" s="22"/>
      <c r="F41" s="22"/>
      <c r="G41" s="22"/>
      <c r="H41" s="22"/>
      <c r="I41" s="22"/>
      <c r="J41" s="18"/>
      <c r="X41" s="18"/>
      <c r="Y41" s="18"/>
    </row>
    <row r="42" spans="3:20" ht="15">
      <c r="C42" s="54" t="s">
        <v>34</v>
      </c>
      <c r="D42" s="55" t="s">
        <v>49</v>
      </c>
      <c r="E42" s="55" t="s">
        <v>51</v>
      </c>
      <c r="F42" s="55" t="s">
        <v>61</v>
      </c>
      <c r="G42" s="55" t="s">
        <v>52</v>
      </c>
      <c r="H42" s="56" t="s">
        <v>53</v>
      </c>
      <c r="I42" s="56" t="s">
        <v>43</v>
      </c>
      <c r="J42" s="56" t="s">
        <v>54</v>
      </c>
      <c r="K42" s="56" t="s">
        <v>55</v>
      </c>
      <c r="L42" s="56" t="s">
        <v>56</v>
      </c>
      <c r="M42" s="56" t="s">
        <v>57</v>
      </c>
      <c r="N42" s="56" t="s">
        <v>58</v>
      </c>
      <c r="O42" s="184" t="s">
        <v>59</v>
      </c>
      <c r="P42" s="205" t="s">
        <v>155</v>
      </c>
      <c r="Q42" s="206"/>
      <c r="R42" s="206"/>
      <c r="S42" s="206"/>
      <c r="T42" s="206"/>
    </row>
    <row r="43" spans="2:17" ht="15">
      <c r="B43" s="20" t="s">
        <v>85</v>
      </c>
      <c r="C43" s="105">
        <f>Kalendarz!B9*C33+Kalendarz!C9*D33+Kalendarz!D9*E33+Kalendarz!E9*F33+Kalendarz!F9*G33+Kalendarz!G9*H33+Kalendarz!H9*I33</f>
        <v>23618.610000000004</v>
      </c>
      <c r="D43" s="106">
        <f>Kalendarz!J9*C33+Kalendarz!K9*D33+Kalendarz!L9*E33+Kalendarz!M9*F33+Kalendarz!N9*G33+Kalendarz!O9*H33+Kalendarz!P9*I33</f>
        <v>22096.6425</v>
      </c>
      <c r="E43" s="106">
        <f>Kalendarz!R9*C33+Kalendarz!S9*D33+Kalendarz!T9*E33+Kalendarz!U9*F33+Kalendarz!V9*G33+Kalendarz!W9*H33+Kalendarz!X9*I33</f>
        <v>23572.83</v>
      </c>
      <c r="F43" s="106">
        <f>Kalendarz!Z9*S33+Kalendarz!AA9*T33+Kalendarz!AB9*U33+Kalendarz!AC9*V33+Kalendarz!AD9*W33+Kalendarz!AE9*X33+Kalendarz!AF9*Y33</f>
        <v>22038.258750000005</v>
      </c>
      <c r="G43" s="106">
        <f>Kalendarz!AH9*S33+Kalendarz!AI9*T33+Kalendarz!AJ9*U33+Kalendarz!AK9*V33+Kalendarz!AL9*W33+Kalendarz!AM9*X33+Kalendarz!AN9*Y33</f>
        <v>23622.425</v>
      </c>
      <c r="H43" s="106">
        <f>Kalendarz!AP9*S33+Kalendarz!AQ9*T33+Kalendarz!AR9*U33+Kalendarz!AS9*V33+Kalendarz!AT9*W33+Kalendarz!AU9*X33+Kalendarz!AV9*Y33</f>
        <v>22799.5125</v>
      </c>
      <c r="I43" s="106">
        <f>Kalendarz!B19*S33+Kalendarz!C19*T33+Kalendarz!D19*U33+Kalendarz!E19*V33+Kalendarz!F19*W33+Kalendarz!G19*X33+Kalendarz!H19*Y33</f>
        <v>23618.610000000004</v>
      </c>
      <c r="J43" s="106">
        <f>Kalendarz!J19*S33+Kalendarz!K19*T33+Kalendarz!L19*U33+Kalendarz!M19*V33+Kalendarz!N19*W33+Kalendarz!O19*X33+Kalendarz!P19*Y33</f>
        <v>23621.51875</v>
      </c>
      <c r="K43" s="106">
        <f>Kalendarz!R19*S33+Kalendarz!S19*T33+Kalendarz!T19*U33+Kalendarz!U19*V33+Kalendarz!V19*W33+Kalendarz!W19*X33+Kalendarz!X19*Y33</f>
        <v>22766.802500000005</v>
      </c>
      <c r="L43" s="106">
        <f>Kalendarz!Z19*C33+Kalendarz!AA19*D33+Kalendarz!AB19*E33+Kalendarz!AC19*F33+Kalendarz!AD19*G33+Kalendarz!AE19*H33+Kalendarz!AF19*I33</f>
        <v>23676.99375</v>
      </c>
      <c r="M43" s="106">
        <f>Kalendarz!AH19*C33+Kalendarz!AI19*D33+Kalendarz!AJ19*E33+Kalendarz!AK19*F33+Kalendarz!AL19*G33+Kalendarz!AM19*H33+Kalendarz!AN19*I33</f>
        <v>22844.28625</v>
      </c>
      <c r="N43" s="106">
        <f>Kalendarz!AP19*C33+Kalendarz!AQ19*D33+Kalendarz!AR19*E33+Kalendarz!AS19*F33+Kalendarz!AT19*G33+Kalendarz!AU19*H33+Kalendarz!AV19*I33</f>
        <v>23594.688750000005</v>
      </c>
      <c r="O43" s="107">
        <f aca="true" t="shared" si="24" ref="O43:O50">SUM(C43:N43)</f>
        <v>277871.17875</v>
      </c>
      <c r="P43" s="185"/>
      <c r="Q43" t="s">
        <v>146</v>
      </c>
    </row>
    <row r="44" spans="2:17" ht="15">
      <c r="B44" t="s">
        <v>76</v>
      </c>
      <c r="C44" s="134">
        <f>$C$34*(Kalendarz!B$9-Kalendarz!B$10)+$D$34*(Kalendarz!C$9-Kalendarz!C$10)+$E$34*(Kalendarz!D$9-Kalendarz!D$10)+$F$34*(Kalendarz!E$9-Kalendarz!E$10)+$G$34*(Kalendarz!F$9-Kalendarz!F$10)+$H$34*(Kalendarz!G$9-Kalendarz!G$10)+$I$34*(Kalendarz!H$9-Kalendarz!H10)</f>
        <v>5874.102500000001</v>
      </c>
      <c r="D44" s="135">
        <f>$C$34*(Kalendarz!J$9-Kalendarz!J$10)+$D$34*(Kalendarz!K$9-Kalendarz!K$10)+$E$34*(Kalendarz!L$9-Kalendarz!L$10)+$F$34*(Kalendarz!M$9-Kalendarz!M$10)+$G$34*(Kalendarz!N$9-Kalendarz!N$10)+$H$34*(Kalendarz!O$9-Kalendarz!O$10)+$I$34*(Kalendarz!P$9-Kalendarz!P$10)</f>
        <v>5502.52875</v>
      </c>
      <c r="E44" s="135">
        <f>$C$34*(Kalendarz!R$9-Kalendarz!R$10)+$D$34*(Kalendarz!S$9-Kalendarz!S$10)+$E$34*(Kalendarz!T$9-Kalendarz!T$10)+$F$34*(Kalendarz!U$9-Kalendarz!U$10)+$G$34*(Kalendarz!V$9-Kalendarz!V$10)+$H$34*(Kalendarz!W$9-Kalendarz!W$10)+$I$34*(Kalendarz!X$9-Kalendarz!X$10)</f>
        <v>5873.06875</v>
      </c>
      <c r="F44" s="135">
        <f>$S$34*(Kalendarz!Z9-Kalendarz!Z$10)+$T$34*(Kalendarz!AA9-Kalendarz!AA10)+$U$34*(Kalendarz!AB9-Kalendarz!AB$10)+$V$34*(Kalendarz!AC9-Kalendarz!AC$10)+$W$34*(Kalendarz!AD9-Kalendarz!AD$10)+$X$34*(Kalendarz!AE9-Kalendarz!AE$10)+$Y$34*(Kalendarz!AF9-Kalendarz!AF10)</f>
        <v>5484.71625</v>
      </c>
      <c r="G44" s="135">
        <f>$S$34*(Kalendarz!AH9-Kalendarz!AH$10)+$T$34*(Kalendarz!AI9-Kalendarz!AI10)+$U$34*(Kalendarz!AJ9-Kalendarz!AJ$10)+$V$34*(Kalendarz!AK9-Kalendarz!AK$10)+$W$34*(Kalendarz!AL9-Kalendarz!AL$10)+$X$34*(Kalendarz!AM9-Kalendarz!AM$10)+$Y$34*(Kalendarz!AN9-Kalendarz!AN10)</f>
        <v>5872.941250000001</v>
      </c>
      <c r="H44" s="135">
        <f>S34*(Kalendarz!AP9-Kalendarz!AP10)+T34*(Kalendarz!AQ9-Kalendarz!AQ10)+U34*(Kalendarz!AR9-Kalendarz!AR10)+V34*(Kalendarz!AS9-Kalendarz!AS10)+W34*(Kalendarz!AT9-Kalendarz!AT10)+X34*(Kalendarz!AU9-Kalendarz!AU10)+Y34*(Kalendarz!AV9-Kalendarz!AV10)</f>
        <v>5684.98875</v>
      </c>
      <c r="I44" s="135">
        <f>S34*(Kalendarz!B19-Kalendarz!B20)+T34*(Kalendarz!C19-Kalendarz!C20)+U34*(Kalendarz!D19-Kalendarz!D20)+V34*(Kalendarz!E19-Kalendarz!E20)+W34*(Kalendarz!F19-Kalendarz!F20)+X34*(Kalendarz!G19-Kalendarz!G20)+Y34*(Kalendarz!H19-Kalendarz!H20)</f>
        <v>5874.102500000001</v>
      </c>
      <c r="J44" s="135">
        <f>$S$34*(Kalendarz!J19-Kalendarz!J20)+$T$34*(Kalendarz!K19-Kalendarz!K20)+$U$34*(Kalendarz!L19-Kalendarz!L20)+$V$34*(Kalendarz!M19-Kalendarz!M20)+$W$34*(Kalendarz!N19-Kalendarz!N20)+$X$34*(Kalendarz!O19-Kalendarz!O20)+$Y$34*(Kalendarz!P19-Kalendarz!P20)</f>
        <v>5883.01</v>
      </c>
      <c r="K44" s="135">
        <f>$S$34*(Kalendarz!R19-Kalendarz!R20)+$T$34*(Kalendarz!S19-Kalendarz!S20)+$U$34*(Kalendarz!T19-Kalendarz!T20)+$V$34*(Kalendarz!U19-Kalendarz!U20)+$W$34*(Kalendarz!V19-Kalendarz!V20)+$X$34*(Kalendarz!W19-Kalendarz!W20)+$Y$34*(Kalendarz!X19-Kalendarz!X20)</f>
        <v>5669.703750000001</v>
      </c>
      <c r="L44" s="135">
        <f>$C$34*(Kalendarz!Z19-Kalendarz!Z20)+$D$34*(Kalendarz!AA19-Kalendarz!AA20)+$E$34*(Kalendarz!AB19-Kalendarz!AB20)+$F$34*(Kalendarz!AC19-Kalendarz!AC20)+$G$34*(Kalendarz!AD19-Kalendarz!AD20)+$H$34*(Kalendarz!AE19-Kalendarz!AE20)+$I$34*(Kalendarz!AF19-Kalendarz!AF20)</f>
        <v>5891.915</v>
      </c>
      <c r="M44" s="135">
        <f>$C$34*(Kalendarz!AH19-Kalendarz!AH20)+$D$34*(Kalendarz!AI19-Kalendarz!AI20)+$E$34*(Kalendarz!AJ19-Kalendarz!AJ20)+$F$34*(Kalendarz!AK19-Kalendarz!AK20)+$G$34*(Kalendarz!AL19-Kalendarz!AL20)+$H$34*(Kalendarz!AM19-Kalendarz!AM20)+$I$34*(Kalendarz!AN19-Kalendarz!AN20)</f>
        <v>5688.08125</v>
      </c>
      <c r="N44" s="135">
        <f>$C$34*(Kalendarz!AP19-Kalendarz!AP20)+$D$34*(Kalendarz!AQ19-Kalendarz!AQ20)+$E$34*(Kalendarz!AR19-Kalendarz!AR20)+$F$34*(Kalendarz!AS19-Kalendarz!AS20)+$G$34*(Kalendarz!AT19-Kalendarz!AT20)+$H$34*(Kalendarz!AU19-Kalendarz!AU20)+$I$34*(Kalendarz!AV19-Kalendarz!AV20)</f>
        <v>5876.757500000001</v>
      </c>
      <c r="O44" s="136">
        <f t="shared" si="24"/>
        <v>69175.91625000001</v>
      </c>
      <c r="P44" s="187">
        <f>O44/$O$43</f>
        <v>0.2489495908182597</v>
      </c>
      <c r="Q44" t="s">
        <v>138</v>
      </c>
    </row>
    <row r="45" spans="2:17" ht="15">
      <c r="B45" t="s">
        <v>77</v>
      </c>
      <c r="C45" s="123">
        <f>$C$35*(Kalendarz!B9-Kalendarz!B10)+$D$35*(Kalendarz!C9-Kalendarz!C10)+$E$35*(Kalendarz!D9-Kalendarz!D10)+$F$35*(Kalendarz!E9-Kalendarz!E10)+$G$35*(Kalendarz!F9-Kalendarz!F10)+$H$35*(Kalendarz!G9-Kalendarz!G10)+$I$35*(Kalendarz!H9-Kalendarz!H10)</f>
        <v>5853.0962500000005</v>
      </c>
      <c r="D45" s="124">
        <f>$C$35*(Kalendarz!J9-Kalendarz!J10)+$D$35*(Kalendarz!K9-Kalendarz!K10)+$E$35*(Kalendarz!L9-Kalendarz!L10)+$F$35*(Kalendarz!M9-Kalendarz!M10)+$G$35*(Kalendarz!N9-Kalendarz!N10)+$H$35*(Kalendarz!O9-Kalendarz!O10)+$I$35*(Kalendarz!P9-Kalendarz!P10)</f>
        <v>5475.54375</v>
      </c>
      <c r="E45" s="124">
        <f>$C$35*(Kalendarz!R9-Kalendarz!R10)+$D$35*(Kalendarz!S9-Kalendarz!S10)+$E$35*(Kalendarz!T9-Kalendarz!T10)+$F$35*(Kalendarz!U9-Kalendarz!U10)+$G$35*(Kalendarz!V9-Kalendarz!V10)+$H$35*(Kalendarz!W9-Kalendarz!W10)+$I$35*(Kalendarz!X9-Kalendarz!X$10)</f>
        <v>5834.78875</v>
      </c>
      <c r="F45" s="124">
        <f>$S$35*(Kalendarz!Z9-Kalendarz!Z$10)+$T$35*(Kalendarz!AA9-Kalendarz!AA$10)+$U$35*(Kalendarz!AB9-Kalendarz!AB$10)+$V$35*(Kalendarz!AC9-Kalendarz!AC10)+$W$35*(Kalendarz!AD9-Kalendarz!AD$10)+$X$35*(Kalendarz!AE9-Kalendarz!AE$10)+$Y$35*(Kalendarz!AF9-Kalendarz!AF10)</f>
        <v>4532.2225</v>
      </c>
      <c r="G45" s="124">
        <f>$S$35*(Kalendarz!AH9-Kalendarz!AH$10)+$T$35*(Kalendarz!AI9-Kalendarz!AI$10)+$U$35*(Kalendarz!AJ9-Kalendarz!AJ$10)+$V$35*(Kalendarz!AK9-Kalendarz!AK10)+$W$35*(Kalendarz!AL9-Kalendarz!AL$10)+$X$35*(Kalendarz!AM9-Kalendarz!AM$10)+$Y$35*(Kalendarz!AN9-Kalendarz!AN10)</f>
        <v>4857.32625</v>
      </c>
      <c r="H45" s="124">
        <f>S35*(Kalendarz!AP9-Kalendarz!AP10)+T35*(Kalendarz!AQ9-Kalendarz!AQ10)+U35*(Kalendarz!AR9-Kalendarz!AR10)+V35*(Kalendarz!AS9-Kalendarz!AS10)+W35*(Kalendarz!AT9-Kalendarz!AT10)+X35*(Kalendarz!AU9-Kalendarz!AU10)+Y35*(Kalendarz!AV9-Kalendarz!AV10)</f>
        <v>4681.61875</v>
      </c>
      <c r="I45" s="124">
        <f>S35*(Kalendarz!B19-Kalendarz!B20)+T35*(Kalendarz!C19-Kalendarz!C20)+U35*(Kalendarz!D19-Kalendarz!D20)+V35*(Kalendarz!E19-Kalendarz!E20)+W35*(Kalendarz!F19-Kalendarz!F20)+X35*(Kalendarz!G19-Kalendarz!G20)+Y35*(Kalendarz!H19-Kalendarz!H20)</f>
        <v>4859.25375</v>
      </c>
      <c r="J45" s="124">
        <f>$S$35*(Kalendarz!J19-Kalendarz!J20)+$T$35*(Kalendarz!K19-Kalendarz!K20)+$U$35*(Kalendarz!L19-Kalendarz!L20)+$V$35*(Kalendarz!M19-Kalendarz!M20)+$W$35*(Kalendarz!N19-Kalendarz!N20)+$X$35*(Kalendarz!O19-Kalendarz!O20)+$Y$35*(Kalendarz!P19-Kalendarz!P20)</f>
        <v>4852.336249999999</v>
      </c>
      <c r="K45" s="124">
        <f>$S$35*(Kalendarz!R19-Kalendarz!R20)+$T$35*(Kalendarz!S19-Kalendarz!S20)+$U$35*(Kalendarz!T19-Kalendarz!T20)+$V$35*(Kalendarz!U19-Kalendarz!U20)+$W$35*(Kalendarz!V19-Kalendarz!V20)+$X$35*(Kalendarz!W19-Kalendarz!W20)+$Y$35*(Kalendarz!X19-Kalendarz!X20)</f>
        <v>4681.71875</v>
      </c>
      <c r="L45" s="124">
        <f>$C$35*(Kalendarz!Z19-Kalendarz!Z20)+$D$35*(Kalendarz!AA19-Kalendarz!AA20)+$E$35*(Kalendarz!AB19-Kalendarz!AB20)+$F$35*(Kalendarz!AC19-Kalendarz!AC20)+$G$35*(Kalendarz!AD19-Kalendarz!AD20)+$H$35*(Kalendarz!AE19-Kalendarz!AE20)+$I$35*(Kalendarz!AF19-Kalendarz!AF20)</f>
        <v>5867.28375</v>
      </c>
      <c r="M45" s="124">
        <f>$C$35*(Kalendarz!AH19-Kalendarz!AH20)+$D$35*(Kalendarz!AI19-Kalendarz!AI20)+$E$35*(Kalendarz!AJ19-Kalendarz!AJ20)+$F$35*(Kalendarz!AK19-Kalendarz!AK20)+$G$35*(Kalendarz!AL19-Kalendarz!AL20)+$H$35*(Kalendarz!AM19-Kalendarz!AM20)+$I$35*(Kalendarz!AN19-Kalendarz!AN20)</f>
        <v>5652.195</v>
      </c>
      <c r="N45" s="124">
        <f>$C$35*(Kalendarz!AP19-Kalendarz!AP20)+$D$35*(Kalendarz!AQ19-Kalendarz!AQ20)+$E$35*(Kalendarz!AR19-Kalendarz!AR20)+$F$35*(Kalendarz!AS19-Kalendarz!AS20)+$G$35*(Kalendarz!AT19-Kalendarz!AT20)+$H$35*(Kalendarz!AU19-Kalendarz!AU20)+$I$35*(Kalendarz!AV19-Kalendarz!AV20)</f>
        <v>5849.7575</v>
      </c>
      <c r="O45" s="125">
        <f t="shared" si="24"/>
        <v>62997.14125000001</v>
      </c>
      <c r="P45" s="187">
        <f>O45/$O$43</f>
        <v>0.22671347756680577</v>
      </c>
      <c r="Q45" t="s">
        <v>139</v>
      </c>
    </row>
    <row r="46" spans="2:17" ht="15">
      <c r="B46" t="s">
        <v>79</v>
      </c>
      <c r="C46" s="113">
        <f>$C$36*Kalendarz!B9+$D$36*Kalendarz!C9+$E$36*Kalendarz!D9+$F$36*Kalendarz!E9+$G$36*Kalendarz!F9+$H$36*Kalendarz!G9+$I$36*Kalendarz!H9+(C34+C35)*Kalendarz!B10+($D$34+$D$35)*Kalendarz!C10+($E$34+$E$35)*Kalendarz!D10+($F$34+$F$35)*Kalendarz!E10+($G$34+$G$35)*Kalendarz!F10+($H$34+$H$35)*Kalendarz!G10+($I$34+I35)*Kalendarz!H10</f>
        <v>11891.41125</v>
      </c>
      <c r="D46" s="114">
        <f>$C$36*Kalendarz!J9+$D$36*Kalendarz!K9+$E$36*Kalendarz!L9+$F$36*Kalendarz!M9+$G$36*Kalendarz!N9+$H$36*Kalendarz!O9+$I$36*Kalendarz!P9+(C34+C35)*Kalendarz!J10+($D$34+$D$35)*Kalendarz!K10+($E$34+$E$35)*Kalendarz!L10+($F$34+$F$35)*Kalendarz!M10+($G$34+$G$35)*Kalendarz!N10+($H$34+$H$35)*Kalendarz!O10+($I$34+$I$35)*Kalendarz!P10</f>
        <v>11118.57</v>
      </c>
      <c r="E46" s="114">
        <f>$C$36*Kalendarz!R9+$D$36*Kalendarz!S9+$E$36*Kalendarz!T9+$F$36*Kalendarz!U9+$G$36*Kalendarz!V9+$H$36*Kalendarz!W9+$I$36*Kalendarz!X9+(C34+C35)*Kalendarz!R10+($D$34+$D$35)*Kalendarz!S10+($E$34+$E$35)*Kalendarz!T10+($F$34+$F$35)*Kalendarz!U10+($G$34+$G$35)*Kalendarz!V10+($H$34+$H$35)*Kalendarz!W10+($I$34+$I$35)*Kalendarz!X10</f>
        <v>11864.9725</v>
      </c>
      <c r="F46" s="114">
        <f>$S$36*Kalendarz!Z9+$T$36*Kalendarz!AA9+$U$36*Kalendarz!AB9+$V$36*Kalendarz!AC9+$W$36*Kalendarz!AD9+$X$36*Kalendarz!AE9+Y36*Kalendarz!AF9+(S34+S35)*Kalendarz!Z10+($T$34+$T$35)*Kalendarz!AA10+($U$34+$U$35)*Kalendarz!AB10+($V$34+$V$35)*Kalendarz!AC10+($W$34+$W$35)*Kalendarz!AD10+($X$34+$X$35)*Kalendarz!AE10+($Y$34+$Y$35)*Kalendarz!AF10</f>
        <v>12021.32</v>
      </c>
      <c r="G46" s="114">
        <f>$S$36*Kalendarz!AH9+$T$36*Kalendarz!AI9+$U$36*Kalendarz!AJ9+$V$36*Kalendarz!AK9+$W$36*Kalendarz!AL9+$X$36*Kalendarz!AM9+Y36*Kalendarz!AN9+(S34+S35)*Kalendarz!AH10+($T$34+$T$35)*Kalendarz!AI10+($U$34+$U$35)*Kalendarz!AJ10+($V$34+$V$35)*Kalendarz!AK10+($W$34+$W$35)*Kalendarz!AL10+($X$34+$X$35)*Kalendarz!AM10+($Y$34+$Y$35)*Kalendarz!AN10</f>
        <v>12892.1575</v>
      </c>
      <c r="H46" s="114">
        <f>S36*Kalendarz!AP9+T36*Kalendarz!AQ9+U36*Kalendarz!AR9+V36*Kalendarz!AS9+W36*Kalendarz!AT9+X36*Kalendarz!AU9+Y36*Kalendarz!AV9+(S34+S35)*Kalendarz!AP10+($T$34+$T$35)*Kalendarz!AQ10+($U$34+$U$35)*Kalendarz!AR10+($V$34+$V$35)*Kalendarz!AS10+($W$34+$W$35)*Kalendarz!AT10+($X$34+$X$35)*Kalendarz!AU10+($Y$34+$Y$35)*Kalendarz!AV10</f>
        <v>12432.904999999999</v>
      </c>
      <c r="I46" s="114">
        <f>S36*Kalendarz!B19+T36*Kalendarz!C19+U36*Kalendarz!D19+V36*Kalendarz!E19+W36*Kalendarz!F19+X36*Kalendarz!G19+Y36*Kalendarz!H19+(S34+S35)*Kalendarz!B20+($T$34+$T$35)*Kalendarz!C20+($U$34+$U$35)*Kalendarz!D20+($V$34+$V$35)*Kalendarz!E20+($W$34+$W$35)*Kalendarz!F20+($X$34+$X$35)*Kalendarz!G20+($Y$34+$Y$35)*Kalendarz!H20</f>
        <v>12885.25375</v>
      </c>
      <c r="J46" s="114">
        <f>$S$36*Kalendarz!J19+$T$36*Kalendarz!K19+$U$36*Kalendarz!L19+$V$36*Kalendarz!M19+$W$36*Kalendarz!N19+$X$36*Kalendarz!O19+Y36*Kalendarz!P19+(S34+S35)*Kalendarz!J20+($T$34+$T$35)*Kalendarz!K20+($U$34+$U$35)*Kalendarz!L20+($V$34+$V$35)*Kalendarz!M20+($W$34+$W$35)*Kalendarz!N20+($X$34+$X$35)*Kalendarz!O20+($Y$34+$Y$35)*Kalendarz!P20</f>
        <v>12886.172499999999</v>
      </c>
      <c r="K46" s="114">
        <f>$S$36*Kalendarz!R19+$T$36*Kalendarz!S19+$U$36*Kalendarz!T19+$V$36*Kalendarz!U19+$W$36*Kalendarz!V19+$X$36*Kalendarz!W19+Y36*Kalendarz!X19+(S34+S35)*Kalendarz!R20+($T$34+$T$35)*Kalendarz!S20+($U$34+$U$35)*Kalendarz!T20+($V$34+$V$35)*Kalendarz!U20+($W$34+$W$35)*Kalendarz!V20+($X$34+$X$35)*Kalendarz!W20+($Y$34+$Y$35)*Kalendarz!X20</f>
        <v>12415.38</v>
      </c>
      <c r="L46" s="114">
        <f>$C$36*Kalendarz!Z19+$D$36*Kalendarz!AA19+$E$36*Kalendarz!AB19+$F$36*Kalendarz!AC19+$G$36*Kalendarz!AD19+$H$36*Kalendarz!AE19+$I$36*Kalendarz!AF19+(C34+C35)*Kalendarz!Z20+($D$34+$D$35)*Kalendarz!AA20+($E$34+$E$35)*Kalendarz!AB20+($F$34+$F$35)*Kalendarz!AC20+($G$34+$G$35)*Kalendarz!AD20+($H$34+$H$35)*Kalendarz!AE20+($I$34+$I$35)*Kalendarz!AF20</f>
        <v>11917.795</v>
      </c>
      <c r="M46" s="114">
        <f>$C$36*Kalendarz!AH19+$D$36*Kalendarz!AI19+$E$36*Kalendarz!AJ19+$F$36*Kalendarz!AK19+$G$36*Kalendarz!AL19+$H$36*Kalendarz!AM19+$I$36*Kalendarz!AN19+(C34+C35)*Kalendarz!AH20+($D$34+$D$35)*Kalendarz!AI20+($E$34+$E$35)*Kalendarz!AJ20+($F$34+$F$35)*Kalendarz!AK20+($G$34+$G$35)*Kalendarz!AL20+($H$34+$H$35)*Kalendarz!AM20+($I$34+$I$35)*Kalendarz!AN20</f>
        <v>11504.01</v>
      </c>
      <c r="N46" s="114">
        <f>$C$36*Kalendarz!AP19+$D$36*Kalendarz!AQ19+$E$36*Kalendarz!AR19+$F$36*Kalendarz!AS19+$G$36*Kalendarz!AT19+$H$36*Kalendarz!AU19+$I$36*Kalendarz!AV19+(C34+C35)*Kalendarz!AP20+($D$34+$D$35)*Kalendarz!AQ20+($E$34+$E$35)*Kalendarz!AR20+($F$34+$F$35)*Kalendarz!AS20+($G$34+$G$35)*Kalendarz!AT20+($H$34+$H$35)*Kalendarz!AU20+($I$34+$I$35)*Kalendarz!AV20</f>
        <v>11868.173749999998</v>
      </c>
      <c r="O46" s="126">
        <f t="shared" si="24"/>
        <v>145698.12125</v>
      </c>
      <c r="P46" s="187">
        <f>O46/$O$43</f>
        <v>0.5243369316149344</v>
      </c>
      <c r="Q46" t="s">
        <v>169</v>
      </c>
    </row>
    <row r="47" spans="1:17" ht="15">
      <c r="A47" s="20" t="s">
        <v>87</v>
      </c>
      <c r="B47" s="20" t="s">
        <v>86</v>
      </c>
      <c r="C47" s="105">
        <f aca="true" t="shared" si="25" ref="C47:N47">SUM(C48:C51)</f>
        <v>8226.796566125002</v>
      </c>
      <c r="D47" s="106">
        <f t="shared" si="25"/>
        <v>7706.867544750001</v>
      </c>
      <c r="E47" s="106">
        <f t="shared" si="25"/>
        <v>8210.56747125</v>
      </c>
      <c r="F47" s="106">
        <f t="shared" si="25"/>
        <v>7487.5570476249995</v>
      </c>
      <c r="G47" s="106">
        <f t="shared" si="25"/>
        <v>8014.31789425</v>
      </c>
      <c r="H47" s="106">
        <f t="shared" si="25"/>
        <v>7740.439335249999</v>
      </c>
      <c r="I47" s="106">
        <f t="shared" si="25"/>
        <v>8013.816118375</v>
      </c>
      <c r="J47" s="106">
        <f t="shared" si="25"/>
        <v>8013.899847875001</v>
      </c>
      <c r="K47" s="106">
        <f t="shared" si="25"/>
        <v>7730.377957750001</v>
      </c>
      <c r="L47" s="106">
        <f t="shared" si="25"/>
        <v>8246.993700625</v>
      </c>
      <c r="M47" s="106">
        <f t="shared" si="25"/>
        <v>7960.653766875001</v>
      </c>
      <c r="N47" s="106">
        <f t="shared" si="25"/>
        <v>8219.934381</v>
      </c>
      <c r="O47" s="107">
        <f t="shared" si="24"/>
        <v>95572.22163174998</v>
      </c>
      <c r="P47" s="187"/>
      <c r="Q47" t="s">
        <v>145</v>
      </c>
    </row>
    <row r="48" spans="1:17" ht="15">
      <c r="A48" s="104">
        <f>A38</f>
        <v>355.5</v>
      </c>
      <c r="B48" t="s">
        <v>80</v>
      </c>
      <c r="C48" s="134">
        <f>C44*$A$38/1000</f>
        <v>2088.24343875</v>
      </c>
      <c r="D48" s="135">
        <f aca="true" t="shared" si="26" ref="D48:N48">D44*$A$38/1000</f>
        <v>1956.1489706250002</v>
      </c>
      <c r="E48" s="135">
        <f t="shared" si="26"/>
        <v>2087.875940625</v>
      </c>
      <c r="F48" s="135">
        <f t="shared" si="26"/>
        <v>1949.816626875</v>
      </c>
      <c r="G48" s="135">
        <f t="shared" si="26"/>
        <v>2087.8306143750006</v>
      </c>
      <c r="H48" s="135">
        <f t="shared" si="26"/>
        <v>2021.013500625</v>
      </c>
      <c r="I48" s="135">
        <f t="shared" si="26"/>
        <v>2088.24343875</v>
      </c>
      <c r="J48" s="135">
        <f t="shared" si="26"/>
        <v>2091.4100550000003</v>
      </c>
      <c r="K48" s="135">
        <f t="shared" si="26"/>
        <v>2015.5796831250002</v>
      </c>
      <c r="L48" s="135">
        <f t="shared" si="26"/>
        <v>2094.5757825</v>
      </c>
      <c r="M48" s="135">
        <f t="shared" si="26"/>
        <v>2022.1128843750002</v>
      </c>
      <c r="N48" s="135">
        <f t="shared" si="26"/>
        <v>2089.1872912500003</v>
      </c>
      <c r="O48" s="136">
        <f t="shared" si="24"/>
        <v>24592.038226875004</v>
      </c>
      <c r="P48" s="187">
        <f>O48/$O$47</f>
        <v>0.2573136608839205</v>
      </c>
      <c r="Q48" t="s">
        <v>141</v>
      </c>
    </row>
    <row r="49" spans="1:17" ht="15">
      <c r="A49">
        <f>A39</f>
        <v>481.1</v>
      </c>
      <c r="B49" t="s">
        <v>81</v>
      </c>
      <c r="C49" s="123">
        <f>C45*$A$39/1000</f>
        <v>2815.9246058750005</v>
      </c>
      <c r="D49" s="124">
        <f aca="true" t="shared" si="27" ref="D49:N49">D45*$A$39/1000</f>
        <v>2634.284098125</v>
      </c>
      <c r="E49" s="124">
        <f t="shared" si="27"/>
        <v>2807.116867625</v>
      </c>
      <c r="F49" s="124">
        <f t="shared" si="27"/>
        <v>2180.45224475</v>
      </c>
      <c r="G49" s="124">
        <f t="shared" si="27"/>
        <v>2336.859658875</v>
      </c>
      <c r="H49" s="124">
        <f t="shared" si="27"/>
        <v>2252.326780625</v>
      </c>
      <c r="I49" s="124">
        <f t="shared" si="27"/>
        <v>2337.786979125</v>
      </c>
      <c r="J49" s="124">
        <f t="shared" si="27"/>
        <v>2334.458969875</v>
      </c>
      <c r="K49" s="124">
        <f t="shared" si="27"/>
        <v>2252.374890625</v>
      </c>
      <c r="L49" s="124">
        <f t="shared" si="27"/>
        <v>2822.750212125</v>
      </c>
      <c r="M49" s="124">
        <f t="shared" si="27"/>
        <v>2719.2710145</v>
      </c>
      <c r="N49" s="124">
        <f t="shared" si="27"/>
        <v>2814.3183332500003</v>
      </c>
      <c r="O49" s="125">
        <f t="shared" si="24"/>
        <v>30307.924655375</v>
      </c>
      <c r="P49" s="187">
        <f>O49/$O$47</f>
        <v>0.3171206459148212</v>
      </c>
      <c r="Q49" t="s">
        <v>142</v>
      </c>
    </row>
    <row r="50" spans="1:17" ht="15">
      <c r="A50">
        <f>A40</f>
        <v>266.8</v>
      </c>
      <c r="B50" t="s">
        <v>82</v>
      </c>
      <c r="C50" s="108">
        <f>C46*$A$40/1000</f>
        <v>3172.6285215</v>
      </c>
      <c r="D50" s="109">
        <f aca="true" t="shared" si="28" ref="D50:N50">D46*$A$40/1000</f>
        <v>2966.4344760000004</v>
      </c>
      <c r="E50" s="109">
        <f t="shared" si="28"/>
        <v>3165.5746630000003</v>
      </c>
      <c r="F50" s="109">
        <f t="shared" si="28"/>
        <v>3207.288176</v>
      </c>
      <c r="G50" s="109">
        <f t="shared" si="28"/>
        <v>3439.6276209999996</v>
      </c>
      <c r="H50" s="109">
        <f t="shared" si="28"/>
        <v>3317.099054</v>
      </c>
      <c r="I50" s="109">
        <f t="shared" si="28"/>
        <v>3437.7857005</v>
      </c>
      <c r="J50" s="109">
        <f t="shared" si="28"/>
        <v>3438.030823</v>
      </c>
      <c r="K50" s="109">
        <f t="shared" si="28"/>
        <v>3312.423384</v>
      </c>
      <c r="L50" s="109">
        <f t="shared" si="28"/>
        <v>3179.667706</v>
      </c>
      <c r="M50" s="109">
        <f t="shared" si="28"/>
        <v>3069.2698680000003</v>
      </c>
      <c r="N50" s="109">
        <f t="shared" si="28"/>
        <v>3166.4287564999995</v>
      </c>
      <c r="O50" s="110">
        <f t="shared" si="24"/>
        <v>38872.258749500004</v>
      </c>
      <c r="P50" s="187">
        <f>O50/$O$47</f>
        <v>0.40673176876937095</v>
      </c>
      <c r="Q50" t="s">
        <v>144</v>
      </c>
    </row>
    <row r="51" spans="1:17" ht="15">
      <c r="A51" s="83">
        <v>150</v>
      </c>
      <c r="B51" t="s">
        <v>60</v>
      </c>
      <c r="C51" s="111">
        <f>$A$51</f>
        <v>150</v>
      </c>
      <c r="D51" s="112">
        <f aca="true" t="shared" si="29" ref="D51:N51">$A$51</f>
        <v>150</v>
      </c>
      <c r="E51" s="112">
        <f t="shared" si="29"/>
        <v>150</v>
      </c>
      <c r="F51" s="112">
        <f t="shared" si="29"/>
        <v>150</v>
      </c>
      <c r="G51" s="112">
        <f t="shared" si="29"/>
        <v>150</v>
      </c>
      <c r="H51" s="112">
        <f t="shared" si="29"/>
        <v>150</v>
      </c>
      <c r="I51" s="112">
        <f t="shared" si="29"/>
        <v>150</v>
      </c>
      <c r="J51" s="112">
        <f t="shared" si="29"/>
        <v>150</v>
      </c>
      <c r="K51" s="112">
        <f t="shared" si="29"/>
        <v>150</v>
      </c>
      <c r="L51" s="112">
        <f t="shared" si="29"/>
        <v>150</v>
      </c>
      <c r="M51" s="112">
        <f t="shared" si="29"/>
        <v>150</v>
      </c>
      <c r="N51" s="112">
        <f t="shared" si="29"/>
        <v>150</v>
      </c>
      <c r="O51" s="107">
        <f aca="true" t="shared" si="30" ref="O51:O60">SUM(C51:N51)</f>
        <v>1800</v>
      </c>
      <c r="P51" s="187">
        <f>O51/$O$47</f>
        <v>0.018833924431887677</v>
      </c>
      <c r="Q51" t="s">
        <v>147</v>
      </c>
    </row>
    <row r="52" spans="2:16" ht="15">
      <c r="B52" t="s">
        <v>109</v>
      </c>
      <c r="C52" s="183">
        <f>'B21'!C41</f>
        <v>30</v>
      </c>
      <c r="D52" s="112">
        <f>$C$52</f>
        <v>30</v>
      </c>
      <c r="E52" s="112">
        <f aca="true" t="shared" si="31" ref="E52:N52">$C$52</f>
        <v>30</v>
      </c>
      <c r="F52" s="112">
        <f t="shared" si="31"/>
        <v>30</v>
      </c>
      <c r="G52" s="112">
        <f t="shared" si="31"/>
        <v>30</v>
      </c>
      <c r="H52" s="112">
        <f t="shared" si="31"/>
        <v>30</v>
      </c>
      <c r="I52" s="112">
        <f t="shared" si="31"/>
        <v>30</v>
      </c>
      <c r="J52" s="112">
        <f t="shared" si="31"/>
        <v>30</v>
      </c>
      <c r="K52" s="112">
        <f t="shared" si="31"/>
        <v>30</v>
      </c>
      <c r="L52" s="112">
        <f t="shared" si="31"/>
        <v>30</v>
      </c>
      <c r="M52" s="112">
        <f t="shared" si="31"/>
        <v>30</v>
      </c>
      <c r="N52" s="112">
        <f t="shared" si="31"/>
        <v>30</v>
      </c>
      <c r="O52" s="107"/>
      <c r="P52" s="187"/>
    </row>
    <row r="53" spans="1:17" ht="15">
      <c r="A53" s="20" t="s">
        <v>84</v>
      </c>
      <c r="B53" s="20" t="s">
        <v>75</v>
      </c>
      <c r="C53" s="105">
        <f>SUM(C54:C60)</f>
        <v>4047.7108247500005</v>
      </c>
      <c r="D53" s="106">
        <f aca="true" t="shared" si="32" ref="D53:N53">SUM(D54:D60)</f>
        <v>3824.3127865000006</v>
      </c>
      <c r="E53" s="106">
        <f t="shared" si="32"/>
        <v>4040.0161329999996</v>
      </c>
      <c r="F53" s="106">
        <f t="shared" si="32"/>
        <v>3599.8426839999997</v>
      </c>
      <c r="G53" s="106">
        <f t="shared" si="32"/>
        <v>3816.701419</v>
      </c>
      <c r="H53" s="106">
        <f t="shared" si="32"/>
        <v>3703.3301874999997</v>
      </c>
      <c r="I53" s="106">
        <f t="shared" si="32"/>
        <v>3816.9405962500005</v>
      </c>
      <c r="J53" s="106">
        <f t="shared" si="32"/>
        <v>3816.1101909999993</v>
      </c>
      <c r="K53" s="106">
        <f t="shared" si="32"/>
        <v>3699.9764545</v>
      </c>
      <c r="L53" s="106">
        <f t="shared" si="32"/>
        <v>4056.4360704999995</v>
      </c>
      <c r="M53" s="106">
        <f t="shared" si="32"/>
        <v>3932.197123</v>
      </c>
      <c r="N53" s="106">
        <f t="shared" si="32"/>
        <v>4045.3374437499997</v>
      </c>
      <c r="O53" s="107">
        <f>SUM(C53:N53)</f>
        <v>46398.91191375</v>
      </c>
      <c r="P53" s="187"/>
      <c r="Q53" t="s">
        <v>75</v>
      </c>
    </row>
    <row r="54" spans="1:17" ht="15">
      <c r="A54" s="82">
        <v>16990</v>
      </c>
      <c r="B54" s="18" t="s">
        <v>71</v>
      </c>
      <c r="C54" s="111">
        <f>C$52/1000*$A$54</f>
        <v>509.7</v>
      </c>
      <c r="D54" s="112">
        <f aca="true" t="shared" si="33" ref="D54:N54">D$52/1000*$A$54</f>
        <v>509.7</v>
      </c>
      <c r="E54" s="112">
        <f t="shared" si="33"/>
        <v>509.7</v>
      </c>
      <c r="F54" s="112">
        <f t="shared" si="33"/>
        <v>509.7</v>
      </c>
      <c r="G54" s="112">
        <f t="shared" si="33"/>
        <v>509.7</v>
      </c>
      <c r="H54" s="112">
        <f t="shared" si="33"/>
        <v>509.7</v>
      </c>
      <c r="I54" s="112">
        <f t="shared" si="33"/>
        <v>509.7</v>
      </c>
      <c r="J54" s="112">
        <f t="shared" si="33"/>
        <v>509.7</v>
      </c>
      <c r="K54" s="112">
        <f t="shared" si="33"/>
        <v>509.7</v>
      </c>
      <c r="L54" s="112">
        <f t="shared" si="33"/>
        <v>509.7</v>
      </c>
      <c r="M54" s="112">
        <f t="shared" si="33"/>
        <v>509.7</v>
      </c>
      <c r="N54" s="112">
        <f t="shared" si="33"/>
        <v>509.7</v>
      </c>
      <c r="O54" s="107">
        <f t="shared" si="30"/>
        <v>6116.399999999999</v>
      </c>
      <c r="P54" s="187">
        <f>O54/$O$53</f>
        <v>0.13182205676222863</v>
      </c>
      <c r="Q54" t="s">
        <v>149</v>
      </c>
    </row>
    <row r="55" spans="1:17" ht="15">
      <c r="A55" s="82">
        <v>1.06</v>
      </c>
      <c r="B55" s="18" t="s">
        <v>72</v>
      </c>
      <c r="C55" s="111">
        <f>C$52*$A$55</f>
        <v>31.8</v>
      </c>
      <c r="D55" s="112">
        <f aca="true" t="shared" si="34" ref="D55:N55">D$52*$A$55</f>
        <v>31.8</v>
      </c>
      <c r="E55" s="112">
        <f t="shared" si="34"/>
        <v>31.8</v>
      </c>
      <c r="F55" s="112">
        <f t="shared" si="34"/>
        <v>31.8</v>
      </c>
      <c r="G55" s="112">
        <f t="shared" si="34"/>
        <v>31.8</v>
      </c>
      <c r="H55" s="112">
        <f t="shared" si="34"/>
        <v>31.8</v>
      </c>
      <c r="I55" s="112">
        <f t="shared" si="34"/>
        <v>31.8</v>
      </c>
      <c r="J55" s="112">
        <f t="shared" si="34"/>
        <v>31.8</v>
      </c>
      <c r="K55" s="112">
        <f t="shared" si="34"/>
        <v>31.8</v>
      </c>
      <c r="L55" s="112">
        <f t="shared" si="34"/>
        <v>31.8</v>
      </c>
      <c r="M55" s="112">
        <f t="shared" si="34"/>
        <v>31.8</v>
      </c>
      <c r="N55" s="112">
        <f t="shared" si="34"/>
        <v>31.8</v>
      </c>
      <c r="O55" s="107">
        <f t="shared" si="30"/>
        <v>381.6000000000001</v>
      </c>
      <c r="P55" s="187">
        <f aca="true" t="shared" si="35" ref="P55:P60">O55/$O$53</f>
        <v>0.008224330792699377</v>
      </c>
      <c r="Q55" t="s">
        <v>148</v>
      </c>
    </row>
    <row r="56" spans="1:17" ht="15">
      <c r="A56" s="83">
        <v>130.3</v>
      </c>
      <c r="B56" t="s">
        <v>73</v>
      </c>
      <c r="C56" s="134">
        <f>C44/1000*$A$56</f>
        <v>765.3955557500002</v>
      </c>
      <c r="D56" s="135">
        <f aca="true" t="shared" si="36" ref="D56:N56">D44/1000*$A$56</f>
        <v>716.9794961250002</v>
      </c>
      <c r="E56" s="135">
        <f t="shared" si="36"/>
        <v>765.2608581250001</v>
      </c>
      <c r="F56" s="135">
        <f t="shared" si="36"/>
        <v>714.6585273750001</v>
      </c>
      <c r="G56" s="135">
        <f t="shared" si="36"/>
        <v>765.2442448750002</v>
      </c>
      <c r="H56" s="135">
        <f t="shared" si="36"/>
        <v>740.7540341250001</v>
      </c>
      <c r="I56" s="135">
        <f t="shared" si="36"/>
        <v>765.3955557500002</v>
      </c>
      <c r="J56" s="135">
        <f t="shared" si="36"/>
        <v>766.5562030000001</v>
      </c>
      <c r="K56" s="135">
        <f t="shared" si="36"/>
        <v>738.7623986250002</v>
      </c>
      <c r="L56" s="135">
        <f t="shared" si="36"/>
        <v>767.7165245000001</v>
      </c>
      <c r="M56" s="135">
        <f t="shared" si="36"/>
        <v>741.156986875</v>
      </c>
      <c r="N56" s="135">
        <f t="shared" si="36"/>
        <v>765.7415022500002</v>
      </c>
      <c r="O56" s="136">
        <f>SUM(C56:N56)</f>
        <v>9013.621887375002</v>
      </c>
      <c r="P56" s="187">
        <f t="shared" si="35"/>
        <v>0.19426364790903375</v>
      </c>
      <c r="Q56" t="s">
        <v>151</v>
      </c>
    </row>
    <row r="57" spans="1:17" ht="15">
      <c r="A57" s="83">
        <v>299.5</v>
      </c>
      <c r="B57" t="s">
        <v>74</v>
      </c>
      <c r="C57" s="123">
        <f>C45/1000*$A$57</f>
        <v>1753.002326875</v>
      </c>
      <c r="D57" s="124">
        <f aca="true" t="shared" si="37" ref="D57:N57">D45/1000*$A$57</f>
        <v>1639.925353125</v>
      </c>
      <c r="E57" s="124">
        <f t="shared" si="37"/>
        <v>1747.5192306249999</v>
      </c>
      <c r="F57" s="124">
        <f t="shared" si="37"/>
        <v>1357.4006387499999</v>
      </c>
      <c r="G57" s="124">
        <f t="shared" si="37"/>
        <v>1454.7692118749999</v>
      </c>
      <c r="H57" s="124">
        <f t="shared" si="37"/>
        <v>1402.1448156249999</v>
      </c>
      <c r="I57" s="124">
        <f t="shared" si="37"/>
        <v>1455.346498125</v>
      </c>
      <c r="J57" s="124">
        <f t="shared" si="37"/>
        <v>1453.2747068749998</v>
      </c>
      <c r="K57" s="124">
        <f t="shared" si="37"/>
        <v>1402.174765625</v>
      </c>
      <c r="L57" s="124">
        <f t="shared" si="37"/>
        <v>1757.2514831249998</v>
      </c>
      <c r="M57" s="124">
        <f t="shared" si="37"/>
        <v>1692.8324025</v>
      </c>
      <c r="N57" s="124">
        <f t="shared" si="37"/>
        <v>1752.00237125</v>
      </c>
      <c r="O57" s="125">
        <f t="shared" si="30"/>
        <v>18867.643804375</v>
      </c>
      <c r="P57" s="187">
        <f t="shared" si="35"/>
        <v>0.4066397901624866</v>
      </c>
      <c r="Q57" t="s">
        <v>152</v>
      </c>
    </row>
    <row r="58" spans="1:17" ht="15">
      <c r="A58" s="83">
        <v>67.3</v>
      </c>
      <c r="B58" t="s">
        <v>74</v>
      </c>
      <c r="C58" s="113">
        <f>C46/1000*$A$58</f>
        <v>800.2919771249999</v>
      </c>
      <c r="D58" s="114">
        <f aca="true" t="shared" si="38" ref="D58:N58">D46/1000*$A$58</f>
        <v>748.279761</v>
      </c>
      <c r="E58" s="114">
        <f t="shared" si="38"/>
        <v>798.51264925</v>
      </c>
      <c r="F58" s="114">
        <f t="shared" si="38"/>
        <v>809.0348359999999</v>
      </c>
      <c r="G58" s="114">
        <f t="shared" si="38"/>
        <v>867.6421997499999</v>
      </c>
      <c r="H58" s="114">
        <f t="shared" si="38"/>
        <v>836.7345064999998</v>
      </c>
      <c r="I58" s="114">
        <f t="shared" si="38"/>
        <v>867.1775773749999</v>
      </c>
      <c r="J58" s="114">
        <f t="shared" si="38"/>
        <v>867.2394092499999</v>
      </c>
      <c r="K58" s="114">
        <f t="shared" si="38"/>
        <v>835.5550739999999</v>
      </c>
      <c r="L58" s="114">
        <f t="shared" si="38"/>
        <v>802.0676034999999</v>
      </c>
      <c r="M58" s="114">
        <f t="shared" si="38"/>
        <v>774.219873</v>
      </c>
      <c r="N58" s="114">
        <f t="shared" si="38"/>
        <v>798.7280933749998</v>
      </c>
      <c r="O58" s="110">
        <f t="shared" si="30"/>
        <v>9805.483560124998</v>
      </c>
      <c r="P58" s="187">
        <f t="shared" si="35"/>
        <v>0.21133003244455845</v>
      </c>
      <c r="Q58" t="s">
        <v>154</v>
      </c>
    </row>
    <row r="59" spans="1:18" s="18" customFormat="1" ht="15">
      <c r="A59" s="82">
        <v>6.5</v>
      </c>
      <c r="B59" s="18" t="s">
        <v>111</v>
      </c>
      <c r="C59" s="121">
        <f>C$43/1000*$A$59</f>
        <v>153.52096500000002</v>
      </c>
      <c r="D59" s="120">
        <f aca="true" t="shared" si="39" ref="D59:N59">D$43/1000*$A$59</f>
        <v>143.62817625000002</v>
      </c>
      <c r="E59" s="120">
        <f t="shared" si="39"/>
        <v>153.223395</v>
      </c>
      <c r="F59" s="120">
        <f t="shared" si="39"/>
        <v>143.24868187500002</v>
      </c>
      <c r="G59" s="120">
        <f t="shared" si="39"/>
        <v>153.5457625</v>
      </c>
      <c r="H59" s="120">
        <f t="shared" si="39"/>
        <v>148.19683125</v>
      </c>
      <c r="I59" s="120">
        <f t="shared" si="39"/>
        <v>153.52096500000002</v>
      </c>
      <c r="J59" s="120">
        <f t="shared" si="39"/>
        <v>153.539871875</v>
      </c>
      <c r="K59" s="120">
        <f t="shared" si="39"/>
        <v>147.98421625000003</v>
      </c>
      <c r="L59" s="120">
        <f t="shared" si="39"/>
        <v>153.900459375</v>
      </c>
      <c r="M59" s="120">
        <f t="shared" si="39"/>
        <v>148.487860625</v>
      </c>
      <c r="N59" s="120">
        <f t="shared" si="39"/>
        <v>153.365476875</v>
      </c>
      <c r="O59" s="122">
        <f t="shared" si="30"/>
        <v>1806.162661875</v>
      </c>
      <c r="P59" s="187">
        <f t="shared" si="35"/>
        <v>0.038926832276421464</v>
      </c>
      <c r="Q59" t="s">
        <v>150</v>
      </c>
      <c r="R59"/>
    </row>
    <row r="60" spans="1:18" ht="15.75" thickBot="1">
      <c r="A60" s="83">
        <v>34</v>
      </c>
      <c r="B60" t="s">
        <v>60</v>
      </c>
      <c r="C60" s="115">
        <f>$A$60</f>
        <v>34</v>
      </c>
      <c r="D60" s="116">
        <f aca="true" t="shared" si="40" ref="D60:N60">$A$60</f>
        <v>34</v>
      </c>
      <c r="E60" s="116">
        <f t="shared" si="40"/>
        <v>34</v>
      </c>
      <c r="F60" s="116">
        <f t="shared" si="40"/>
        <v>34</v>
      </c>
      <c r="G60" s="116">
        <f t="shared" si="40"/>
        <v>34</v>
      </c>
      <c r="H60" s="116">
        <f t="shared" si="40"/>
        <v>34</v>
      </c>
      <c r="I60" s="116">
        <f t="shared" si="40"/>
        <v>34</v>
      </c>
      <c r="J60" s="116">
        <f t="shared" si="40"/>
        <v>34</v>
      </c>
      <c r="K60" s="116">
        <f t="shared" si="40"/>
        <v>34</v>
      </c>
      <c r="L60" s="116">
        <f t="shared" si="40"/>
        <v>34</v>
      </c>
      <c r="M60" s="116">
        <f t="shared" si="40"/>
        <v>34</v>
      </c>
      <c r="N60" s="116">
        <f t="shared" si="40"/>
        <v>34</v>
      </c>
      <c r="O60" s="117">
        <f t="shared" si="30"/>
        <v>408</v>
      </c>
      <c r="P60" s="187">
        <f t="shared" si="35"/>
        <v>0.008793309652571657</v>
      </c>
      <c r="Q60" s="18" t="s">
        <v>147</v>
      </c>
      <c r="R60" s="18"/>
    </row>
    <row r="61" spans="3:15" ht="15"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</row>
    <row r="62" spans="2:15" ht="15">
      <c r="B62" s="20" t="s">
        <v>88</v>
      </c>
      <c r="C62" s="118">
        <f aca="true" t="shared" si="41" ref="C62:O62">C47+C53</f>
        <v>12274.507390875002</v>
      </c>
      <c r="D62" s="118">
        <f t="shared" si="41"/>
        <v>11531.180331250001</v>
      </c>
      <c r="E62" s="118">
        <f t="shared" si="41"/>
        <v>12250.58360425</v>
      </c>
      <c r="F62" s="118">
        <f t="shared" si="41"/>
        <v>11087.399731624999</v>
      </c>
      <c r="G62" s="118">
        <f t="shared" si="41"/>
        <v>11831.019313249999</v>
      </c>
      <c r="H62" s="118">
        <f t="shared" si="41"/>
        <v>11443.769522749999</v>
      </c>
      <c r="I62" s="118">
        <f t="shared" si="41"/>
        <v>11830.756714625</v>
      </c>
      <c r="J62" s="118">
        <f t="shared" si="41"/>
        <v>11830.010038875</v>
      </c>
      <c r="K62" s="118">
        <f t="shared" si="41"/>
        <v>11430.35441225</v>
      </c>
      <c r="L62" s="118">
        <f t="shared" si="41"/>
        <v>12303.429771125</v>
      </c>
      <c r="M62" s="118">
        <f t="shared" si="41"/>
        <v>11892.850889875</v>
      </c>
      <c r="N62" s="118">
        <f t="shared" si="41"/>
        <v>12265.271824749998</v>
      </c>
      <c r="O62" s="118">
        <f t="shared" si="41"/>
        <v>141971.1335455</v>
      </c>
    </row>
    <row r="63" spans="4:15" ht="15"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</row>
    <row r="64" spans="4:15" ht="15">
      <c r="D64" s="64"/>
      <c r="E64" s="64"/>
      <c r="F64" s="64"/>
      <c r="G64" s="64"/>
      <c r="H64" s="64"/>
      <c r="I64" s="64"/>
      <c r="J64" s="64"/>
      <c r="K64" s="64"/>
      <c r="L64" s="63"/>
      <c r="M64" s="63"/>
      <c r="N64" s="63"/>
      <c r="O64" s="63"/>
    </row>
    <row r="65" spans="13:15" ht="15">
      <c r="M65" s="16"/>
      <c r="O65" s="16"/>
    </row>
  </sheetData>
  <sheetProtection/>
  <mergeCells count="24">
    <mergeCell ref="X2:Y2"/>
    <mergeCell ref="Z2:AA2"/>
    <mergeCell ref="AB2:AC2"/>
    <mergeCell ref="AD2:AE2"/>
    <mergeCell ref="P2:Q2"/>
    <mergeCell ref="AF2:AG2"/>
    <mergeCell ref="C29:D29"/>
    <mergeCell ref="E29:F29"/>
    <mergeCell ref="S29:T29"/>
    <mergeCell ref="U29:V29"/>
    <mergeCell ref="AE29:AF29"/>
    <mergeCell ref="AG29:AH29"/>
    <mergeCell ref="T2:U2"/>
    <mergeCell ref="V2:W2"/>
    <mergeCell ref="P42:T42"/>
    <mergeCell ref="D1:H1"/>
    <mergeCell ref="T1:V1"/>
    <mergeCell ref="AF1:AG1"/>
    <mergeCell ref="D2:E2"/>
    <mergeCell ref="F2:G2"/>
    <mergeCell ref="H2:I2"/>
    <mergeCell ref="J2:K2"/>
    <mergeCell ref="L2:M2"/>
    <mergeCell ref="N2:O2"/>
  </mergeCells>
  <printOptions/>
  <pageMargins left="0.7" right="0.7" top="0.75" bottom="0.75" header="0.3" footer="0.3"/>
  <pageSetup horizontalDpi="600" verticalDpi="600" orientation="portrait" paperSize="9" r:id="rId1"/>
  <ignoredErrors>
    <ignoredError sqref="U4:U27 W4:W27 Y4:Y27 AA4:AA27 AC4:AC27 AE4:AE27 E11:E16 G4:G27 I4:I27 K4:K27 M4:M27 O4:O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WORKGROUP</dc:creator>
  <cp:keywords/>
  <dc:description/>
  <cp:lastModifiedBy>P.H.U."INWOD" R.Pacek</cp:lastModifiedBy>
  <dcterms:created xsi:type="dcterms:W3CDTF">2012-04-16T16:35:49Z</dcterms:created>
  <dcterms:modified xsi:type="dcterms:W3CDTF">2012-07-02T08:11:24Z</dcterms:modified>
  <cp:category/>
  <cp:version/>
  <cp:contentType/>
  <cp:contentStatus/>
</cp:coreProperties>
</file>